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bhrrc-my.sharepoint.com/personal/archer_business-humanrights_org/Documents/"/>
    </mc:Choice>
  </mc:AlternateContent>
  <xr:revisionPtr revIDLastSave="0" documentId="8_{830D90D3-BB61-4A30-8176-96284039638C}" xr6:coauthVersionLast="47" xr6:coauthVersionMax="47" xr10:uidLastSave="{00000000-0000-0000-0000-000000000000}"/>
  <bookViews>
    <workbookView xWindow="390" yWindow="390" windowWidth="19320" windowHeight="10470" xr2:uid="{55CC093F-502A-47C1-B632-44CD4E7F8987}"/>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46" i="1" l="1"/>
  <c r="R646" i="1"/>
  <c r="Q646" i="1"/>
  <c r="P646" i="1"/>
  <c r="O646" i="1"/>
  <c r="AB646" i="1" s="1"/>
  <c r="N646" i="1"/>
  <c r="M646" i="1"/>
  <c r="L646" i="1"/>
  <c r="K646" i="1"/>
  <c r="J646" i="1"/>
  <c r="I646" i="1"/>
  <c r="X646" i="1" s="1"/>
  <c r="H646" i="1"/>
  <c r="G646" i="1"/>
  <c r="F646" i="1"/>
  <c r="E646" i="1"/>
  <c r="D646" i="1"/>
  <c r="C646" i="1"/>
  <c r="B646" i="1"/>
  <c r="A646" i="1"/>
  <c r="AA645" i="1"/>
  <c r="Z645" i="1"/>
  <c r="X645" i="1"/>
  <c r="W645" i="1"/>
  <c r="V645" i="1"/>
  <c r="T645" i="1"/>
  <c r="S645" i="1"/>
  <c r="R645" i="1"/>
  <c r="Q645" i="1"/>
  <c r="P645" i="1"/>
  <c r="O645" i="1"/>
  <c r="N645" i="1"/>
  <c r="AB645" i="1" s="1"/>
  <c r="M645" i="1"/>
  <c r="L645" i="1"/>
  <c r="K645" i="1"/>
  <c r="J645" i="1"/>
  <c r="I645" i="1"/>
  <c r="Y645" i="1" s="1"/>
  <c r="H645" i="1"/>
  <c r="G645" i="1"/>
  <c r="F645" i="1"/>
  <c r="E645" i="1"/>
  <c r="D645" i="1"/>
  <c r="C645" i="1"/>
  <c r="B645" i="1"/>
  <c r="A645" i="1"/>
  <c r="AA644" i="1"/>
  <c r="Z644" i="1"/>
  <c r="X644" i="1"/>
  <c r="W644" i="1"/>
  <c r="V644" i="1"/>
  <c r="T644" i="1"/>
  <c r="S644" i="1"/>
  <c r="R644" i="1"/>
  <c r="Q644" i="1"/>
  <c r="P644" i="1"/>
  <c r="O644" i="1"/>
  <c r="AB644" i="1" s="1"/>
  <c r="N644" i="1"/>
  <c r="M644" i="1"/>
  <c r="L644" i="1"/>
  <c r="K644" i="1"/>
  <c r="J644" i="1"/>
  <c r="I644" i="1"/>
  <c r="Y644" i="1" s="1"/>
  <c r="H644" i="1"/>
  <c r="G644" i="1"/>
  <c r="F644" i="1"/>
  <c r="E644" i="1"/>
  <c r="D644" i="1"/>
  <c r="C644" i="1"/>
  <c r="B644" i="1"/>
  <c r="A644" i="1"/>
  <c r="AA643" i="1"/>
  <c r="Z643" i="1"/>
  <c r="X643" i="1"/>
  <c r="W643" i="1"/>
  <c r="V643" i="1"/>
  <c r="T643" i="1"/>
  <c r="S643" i="1"/>
  <c r="R643" i="1"/>
  <c r="Q643" i="1"/>
  <c r="P643" i="1"/>
  <c r="O643" i="1"/>
  <c r="N643" i="1"/>
  <c r="AB643" i="1" s="1"/>
  <c r="M643" i="1"/>
  <c r="L643" i="1"/>
  <c r="K643" i="1"/>
  <c r="J643" i="1"/>
  <c r="I643" i="1"/>
  <c r="Y643" i="1" s="1"/>
  <c r="H643" i="1"/>
  <c r="G643" i="1"/>
  <c r="F643" i="1"/>
  <c r="E643" i="1"/>
  <c r="D643" i="1"/>
  <c r="C643" i="1"/>
  <c r="B643" i="1"/>
  <c r="A643" i="1"/>
  <c r="AA642" i="1"/>
  <c r="Z642" i="1"/>
  <c r="X642" i="1"/>
  <c r="W642" i="1"/>
  <c r="V642" i="1"/>
  <c r="T642" i="1"/>
  <c r="S642" i="1"/>
  <c r="R642" i="1"/>
  <c r="Q642" i="1"/>
  <c r="P642" i="1"/>
  <c r="O642" i="1"/>
  <c r="N642" i="1"/>
  <c r="AB642" i="1" s="1"/>
  <c r="M642" i="1"/>
  <c r="L642" i="1"/>
  <c r="K642" i="1"/>
  <c r="J642" i="1"/>
  <c r="I642" i="1"/>
  <c r="Y642" i="1" s="1"/>
  <c r="H642" i="1"/>
  <c r="G642" i="1"/>
  <c r="F642" i="1"/>
  <c r="E642" i="1"/>
  <c r="D642" i="1"/>
  <c r="C642" i="1"/>
  <c r="B642" i="1"/>
  <c r="A642" i="1"/>
  <c r="AA641" i="1"/>
  <c r="Z641" i="1"/>
  <c r="X641" i="1"/>
  <c r="W641" i="1"/>
  <c r="V641" i="1"/>
  <c r="T641" i="1"/>
  <c r="S641" i="1"/>
  <c r="R641" i="1"/>
  <c r="Q641" i="1"/>
  <c r="P641" i="1"/>
  <c r="O641" i="1"/>
  <c r="N641" i="1"/>
  <c r="AB641" i="1" s="1"/>
  <c r="M641" i="1"/>
  <c r="L641" i="1"/>
  <c r="K641" i="1"/>
  <c r="J641" i="1"/>
  <c r="I641" i="1"/>
  <c r="Y641" i="1" s="1"/>
  <c r="H641" i="1"/>
  <c r="G641" i="1"/>
  <c r="F641" i="1"/>
  <c r="E641" i="1"/>
  <c r="D641" i="1"/>
  <c r="C641" i="1"/>
  <c r="B641" i="1"/>
  <c r="A641" i="1"/>
  <c r="AA640" i="1"/>
  <c r="Z640" i="1"/>
  <c r="X640" i="1"/>
  <c r="W640" i="1"/>
  <c r="V640" i="1"/>
  <c r="T640" i="1"/>
  <c r="S640" i="1"/>
  <c r="R640" i="1"/>
  <c r="Q640" i="1"/>
  <c r="P640" i="1"/>
  <c r="O640" i="1"/>
  <c r="N640" i="1"/>
  <c r="AB640" i="1" s="1"/>
  <c r="M640" i="1"/>
  <c r="L640" i="1"/>
  <c r="K640" i="1"/>
  <c r="J640" i="1"/>
  <c r="I640" i="1"/>
  <c r="Y640" i="1" s="1"/>
  <c r="H640" i="1"/>
  <c r="G640" i="1"/>
  <c r="F640" i="1"/>
  <c r="E640" i="1"/>
  <c r="D640" i="1"/>
  <c r="C640" i="1"/>
  <c r="B640" i="1"/>
  <c r="A640" i="1"/>
  <c r="AA639" i="1"/>
  <c r="Z639" i="1"/>
  <c r="X639" i="1"/>
  <c r="W639" i="1"/>
  <c r="V639" i="1"/>
  <c r="T639" i="1"/>
  <c r="S639" i="1"/>
  <c r="R639" i="1"/>
  <c r="Q639" i="1"/>
  <c r="P639" i="1"/>
  <c r="O639" i="1"/>
  <c r="N639" i="1"/>
  <c r="AB639" i="1" s="1"/>
  <c r="M639" i="1"/>
  <c r="L639" i="1"/>
  <c r="K639" i="1"/>
  <c r="J639" i="1"/>
  <c r="I639" i="1"/>
  <c r="Y639" i="1" s="1"/>
  <c r="H639" i="1"/>
  <c r="G639" i="1"/>
  <c r="F639" i="1"/>
  <c r="E639" i="1"/>
  <c r="D639" i="1"/>
  <c r="C639" i="1"/>
  <c r="B639" i="1"/>
  <c r="A639" i="1"/>
  <c r="AA638" i="1"/>
  <c r="Z638" i="1"/>
  <c r="X638" i="1"/>
  <c r="W638" i="1"/>
  <c r="V638" i="1"/>
  <c r="T638" i="1"/>
  <c r="S638" i="1"/>
  <c r="R638" i="1"/>
  <c r="Q638" i="1"/>
  <c r="P638" i="1"/>
  <c r="O638" i="1"/>
  <c r="N638" i="1"/>
  <c r="AB638" i="1" s="1"/>
  <c r="M638" i="1"/>
  <c r="L638" i="1"/>
  <c r="K638" i="1"/>
  <c r="J638" i="1"/>
  <c r="I638" i="1"/>
  <c r="Y638" i="1" s="1"/>
  <c r="H638" i="1"/>
  <c r="G638" i="1"/>
  <c r="F638" i="1"/>
  <c r="E638" i="1"/>
  <c r="D638" i="1"/>
  <c r="C638" i="1"/>
  <c r="B638" i="1"/>
  <c r="A638" i="1"/>
  <c r="AA637" i="1"/>
  <c r="Z637" i="1"/>
  <c r="X637" i="1"/>
  <c r="W637" i="1"/>
  <c r="V637" i="1"/>
  <c r="T637" i="1"/>
  <c r="S637" i="1"/>
  <c r="R637" i="1"/>
  <c r="Q637" i="1"/>
  <c r="P637" i="1"/>
  <c r="O637" i="1"/>
  <c r="N637" i="1"/>
  <c r="AB637" i="1" s="1"/>
  <c r="M637" i="1"/>
  <c r="L637" i="1"/>
  <c r="K637" i="1"/>
  <c r="J637" i="1"/>
  <c r="I637" i="1"/>
  <c r="Y637" i="1" s="1"/>
  <c r="H637" i="1"/>
  <c r="G637" i="1"/>
  <c r="F637" i="1"/>
  <c r="E637" i="1"/>
  <c r="D637" i="1"/>
  <c r="C637" i="1"/>
  <c r="B637" i="1"/>
  <c r="A637" i="1"/>
  <c r="AA636" i="1"/>
  <c r="Z636" i="1"/>
  <c r="X636" i="1"/>
  <c r="W636" i="1"/>
  <c r="V636" i="1"/>
  <c r="T636" i="1"/>
  <c r="S636" i="1"/>
  <c r="R636" i="1"/>
  <c r="Q636" i="1"/>
  <c r="P636" i="1"/>
  <c r="O636" i="1"/>
  <c r="N636" i="1"/>
  <c r="AB636" i="1" s="1"/>
  <c r="M636" i="1"/>
  <c r="L636" i="1"/>
  <c r="K636" i="1"/>
  <c r="J636" i="1"/>
  <c r="I636" i="1"/>
  <c r="Y636" i="1" s="1"/>
  <c r="H636" i="1"/>
  <c r="G636" i="1"/>
  <c r="F636" i="1"/>
  <c r="E636" i="1"/>
  <c r="D636" i="1"/>
  <c r="C636" i="1"/>
  <c r="B636" i="1"/>
  <c r="A636" i="1"/>
  <c r="AA635" i="1"/>
  <c r="Z635" i="1"/>
  <c r="X635" i="1"/>
  <c r="W635" i="1"/>
  <c r="V635" i="1"/>
  <c r="T635" i="1"/>
  <c r="S635" i="1"/>
  <c r="R635" i="1"/>
  <c r="Q635" i="1"/>
  <c r="P635" i="1"/>
  <c r="O635" i="1"/>
  <c r="N635" i="1"/>
  <c r="AB635" i="1" s="1"/>
  <c r="M635" i="1"/>
  <c r="L635" i="1"/>
  <c r="K635" i="1"/>
  <c r="J635" i="1"/>
  <c r="I635" i="1"/>
  <c r="Y635" i="1" s="1"/>
  <c r="H635" i="1"/>
  <c r="G635" i="1"/>
  <c r="F635" i="1"/>
  <c r="E635" i="1"/>
  <c r="D635" i="1"/>
  <c r="C635" i="1"/>
  <c r="B635" i="1"/>
  <c r="A635" i="1"/>
  <c r="AA634" i="1"/>
  <c r="Z634" i="1"/>
  <c r="X634" i="1"/>
  <c r="W634" i="1"/>
  <c r="V634" i="1"/>
  <c r="T634" i="1"/>
  <c r="S634" i="1"/>
  <c r="R634" i="1"/>
  <c r="Q634" i="1"/>
  <c r="P634" i="1"/>
  <c r="O634" i="1"/>
  <c r="N634" i="1"/>
  <c r="AB634" i="1" s="1"/>
  <c r="M634" i="1"/>
  <c r="L634" i="1"/>
  <c r="K634" i="1"/>
  <c r="J634" i="1"/>
  <c r="I634" i="1"/>
  <c r="Y634" i="1" s="1"/>
  <c r="H634" i="1"/>
  <c r="G634" i="1"/>
  <c r="F634" i="1"/>
  <c r="E634" i="1"/>
  <c r="D634" i="1"/>
  <c r="C634" i="1"/>
  <c r="B634" i="1"/>
  <c r="A634" i="1"/>
  <c r="AA633" i="1"/>
  <c r="Z633" i="1"/>
  <c r="X633" i="1"/>
  <c r="W633" i="1"/>
  <c r="V633" i="1"/>
  <c r="T633" i="1"/>
  <c r="S633" i="1"/>
  <c r="R633" i="1"/>
  <c r="Q633" i="1"/>
  <c r="P633" i="1"/>
  <c r="O633" i="1"/>
  <c r="N633" i="1"/>
  <c r="AB633" i="1" s="1"/>
  <c r="M633" i="1"/>
  <c r="L633" i="1"/>
  <c r="K633" i="1"/>
  <c r="J633" i="1"/>
  <c r="I633" i="1"/>
  <c r="Y633" i="1" s="1"/>
  <c r="H633" i="1"/>
  <c r="G633" i="1"/>
  <c r="F633" i="1"/>
  <c r="E633" i="1"/>
  <c r="D633" i="1"/>
  <c r="C633" i="1"/>
  <c r="B633" i="1"/>
  <c r="A633" i="1"/>
  <c r="AA632" i="1"/>
  <c r="Z632" i="1"/>
  <c r="X632" i="1"/>
  <c r="W632" i="1"/>
  <c r="V632" i="1"/>
  <c r="T632" i="1"/>
  <c r="S632" i="1"/>
  <c r="R632" i="1"/>
  <c r="Q632" i="1"/>
  <c r="P632" i="1"/>
  <c r="O632" i="1"/>
  <c r="N632" i="1"/>
  <c r="AB632" i="1" s="1"/>
  <c r="M632" i="1"/>
  <c r="L632" i="1"/>
  <c r="K632" i="1"/>
  <c r="J632" i="1"/>
  <c r="I632" i="1"/>
  <c r="Y632" i="1" s="1"/>
  <c r="H632" i="1"/>
  <c r="G632" i="1"/>
  <c r="F632" i="1"/>
  <c r="E632" i="1"/>
  <c r="D632" i="1"/>
  <c r="C632" i="1"/>
  <c r="B632" i="1"/>
  <c r="A632" i="1"/>
  <c r="AA631" i="1"/>
  <c r="Z631" i="1"/>
  <c r="X631" i="1"/>
  <c r="W631" i="1"/>
  <c r="V631" i="1"/>
  <c r="T631" i="1"/>
  <c r="S631" i="1"/>
  <c r="R631" i="1"/>
  <c r="Q631" i="1"/>
  <c r="P631" i="1"/>
  <c r="O631" i="1"/>
  <c r="N631" i="1"/>
  <c r="AB631" i="1" s="1"/>
  <c r="M631" i="1"/>
  <c r="L631" i="1"/>
  <c r="K631" i="1"/>
  <c r="J631" i="1"/>
  <c r="I631" i="1"/>
  <c r="Y631" i="1" s="1"/>
  <c r="H631" i="1"/>
  <c r="G631" i="1"/>
  <c r="F631" i="1"/>
  <c r="E631" i="1"/>
  <c r="D631" i="1"/>
  <c r="C631" i="1"/>
  <c r="B631" i="1"/>
  <c r="A631" i="1"/>
  <c r="AA630" i="1"/>
  <c r="Z630" i="1"/>
  <c r="X630" i="1"/>
  <c r="W630" i="1"/>
  <c r="V630" i="1"/>
  <c r="T630" i="1"/>
  <c r="S630" i="1"/>
  <c r="R630" i="1"/>
  <c r="Q630" i="1"/>
  <c r="P630" i="1"/>
  <c r="O630" i="1"/>
  <c r="N630" i="1"/>
  <c r="AB630" i="1" s="1"/>
  <c r="M630" i="1"/>
  <c r="L630" i="1"/>
  <c r="K630" i="1"/>
  <c r="J630" i="1"/>
  <c r="I630" i="1"/>
  <c r="Y630" i="1" s="1"/>
  <c r="H630" i="1"/>
  <c r="G630" i="1"/>
  <c r="F630" i="1"/>
  <c r="E630" i="1"/>
  <c r="D630" i="1"/>
  <c r="C630" i="1"/>
  <c r="B630" i="1"/>
  <c r="A630" i="1"/>
  <c r="AA629" i="1"/>
  <c r="Z629" i="1"/>
  <c r="X629" i="1"/>
  <c r="W629" i="1"/>
  <c r="V629" i="1"/>
  <c r="T629" i="1"/>
  <c r="S629" i="1"/>
  <c r="R629" i="1"/>
  <c r="Q629" i="1"/>
  <c r="P629" i="1"/>
  <c r="O629" i="1"/>
  <c r="N629" i="1"/>
  <c r="AB629" i="1" s="1"/>
  <c r="M629" i="1"/>
  <c r="L629" i="1"/>
  <c r="K629" i="1"/>
  <c r="J629" i="1"/>
  <c r="I629" i="1"/>
  <c r="Y629" i="1" s="1"/>
  <c r="H629" i="1"/>
  <c r="G629" i="1"/>
  <c r="F629" i="1"/>
  <c r="E629" i="1"/>
  <c r="D629" i="1"/>
  <c r="C629" i="1"/>
  <c r="B629" i="1"/>
  <c r="A629" i="1"/>
  <c r="AA628" i="1"/>
  <c r="Z628" i="1"/>
  <c r="X628" i="1"/>
  <c r="W628" i="1"/>
  <c r="V628" i="1"/>
  <c r="T628" i="1"/>
  <c r="S628" i="1"/>
  <c r="R628" i="1"/>
  <c r="Q628" i="1"/>
  <c r="P628" i="1"/>
  <c r="O628" i="1"/>
  <c r="N628" i="1"/>
  <c r="AB628" i="1" s="1"/>
  <c r="M628" i="1"/>
  <c r="L628" i="1"/>
  <c r="K628" i="1"/>
  <c r="J628" i="1"/>
  <c r="I628" i="1"/>
  <c r="Y628" i="1" s="1"/>
  <c r="H628" i="1"/>
  <c r="G628" i="1"/>
  <c r="F628" i="1"/>
  <c r="E628" i="1"/>
  <c r="D628" i="1"/>
  <c r="C628" i="1"/>
  <c r="B628" i="1"/>
  <c r="A628" i="1"/>
  <c r="AA627" i="1"/>
  <c r="Z627" i="1"/>
  <c r="X627" i="1"/>
  <c r="W627" i="1"/>
  <c r="V627" i="1"/>
  <c r="T627" i="1"/>
  <c r="S627" i="1"/>
  <c r="R627" i="1"/>
  <c r="Q627" i="1"/>
  <c r="P627" i="1"/>
  <c r="O627" i="1"/>
  <c r="N627" i="1"/>
  <c r="AB627" i="1" s="1"/>
  <c r="M627" i="1"/>
  <c r="L627" i="1"/>
  <c r="K627" i="1"/>
  <c r="J627" i="1"/>
  <c r="I627" i="1"/>
  <c r="Y627" i="1" s="1"/>
  <c r="H627" i="1"/>
  <c r="G627" i="1"/>
  <c r="F627" i="1"/>
  <c r="E627" i="1"/>
  <c r="D627" i="1"/>
  <c r="C627" i="1"/>
  <c r="B627" i="1"/>
  <c r="A627" i="1"/>
  <c r="AA626" i="1"/>
  <c r="Z626" i="1"/>
  <c r="X626" i="1"/>
  <c r="W626" i="1"/>
  <c r="V626" i="1"/>
  <c r="T626" i="1"/>
  <c r="S626" i="1"/>
  <c r="R626" i="1"/>
  <c r="Q626" i="1"/>
  <c r="P626" i="1"/>
  <c r="O626" i="1"/>
  <c r="N626" i="1"/>
  <c r="AB626" i="1" s="1"/>
  <c r="M626" i="1"/>
  <c r="L626" i="1"/>
  <c r="K626" i="1"/>
  <c r="J626" i="1"/>
  <c r="I626" i="1"/>
  <c r="Y626" i="1" s="1"/>
  <c r="H626" i="1"/>
  <c r="G626" i="1"/>
  <c r="F626" i="1"/>
  <c r="E626" i="1"/>
  <c r="D626" i="1"/>
  <c r="C626" i="1"/>
  <c r="B626" i="1"/>
  <c r="A626" i="1"/>
  <c r="AA625" i="1"/>
  <c r="Z625" i="1"/>
  <c r="X625" i="1"/>
  <c r="W625" i="1"/>
  <c r="V625" i="1"/>
  <c r="T625" i="1"/>
  <c r="S625" i="1"/>
  <c r="R625" i="1"/>
  <c r="Q625" i="1"/>
  <c r="P625" i="1"/>
  <c r="O625" i="1"/>
  <c r="N625" i="1"/>
  <c r="AB625" i="1" s="1"/>
  <c r="M625" i="1"/>
  <c r="L625" i="1"/>
  <c r="K625" i="1"/>
  <c r="J625" i="1"/>
  <c r="I625" i="1"/>
  <c r="Y625" i="1" s="1"/>
  <c r="H625" i="1"/>
  <c r="G625" i="1"/>
  <c r="F625" i="1"/>
  <c r="E625" i="1"/>
  <c r="D625" i="1"/>
  <c r="C625" i="1"/>
  <c r="B625" i="1"/>
  <c r="A625" i="1"/>
  <c r="AA624" i="1"/>
  <c r="Z624" i="1"/>
  <c r="X624" i="1"/>
  <c r="W624" i="1"/>
  <c r="V624" i="1"/>
  <c r="T624" i="1"/>
  <c r="S624" i="1"/>
  <c r="R624" i="1"/>
  <c r="Q624" i="1"/>
  <c r="P624" i="1"/>
  <c r="O624" i="1"/>
  <c r="N624" i="1"/>
  <c r="AB624" i="1" s="1"/>
  <c r="M624" i="1"/>
  <c r="L624" i="1"/>
  <c r="K624" i="1"/>
  <c r="J624" i="1"/>
  <c r="I624" i="1"/>
  <c r="Y624" i="1" s="1"/>
  <c r="H624" i="1"/>
  <c r="G624" i="1"/>
  <c r="F624" i="1"/>
  <c r="E624" i="1"/>
  <c r="D624" i="1"/>
  <c r="C624" i="1"/>
  <c r="B624" i="1"/>
  <c r="A624" i="1"/>
  <c r="AA623" i="1"/>
  <c r="Z623" i="1"/>
  <c r="X623" i="1"/>
  <c r="W623" i="1"/>
  <c r="V623" i="1"/>
  <c r="T623" i="1"/>
  <c r="S623" i="1"/>
  <c r="R623" i="1"/>
  <c r="Q623" i="1"/>
  <c r="P623" i="1"/>
  <c r="O623" i="1"/>
  <c r="N623" i="1"/>
  <c r="AB623" i="1" s="1"/>
  <c r="M623" i="1"/>
  <c r="L623" i="1"/>
  <c r="K623" i="1"/>
  <c r="J623" i="1"/>
  <c r="I623" i="1"/>
  <c r="Y623" i="1" s="1"/>
  <c r="H623" i="1"/>
  <c r="G623" i="1"/>
  <c r="F623" i="1"/>
  <c r="E623" i="1"/>
  <c r="D623" i="1"/>
  <c r="C623" i="1"/>
  <c r="B623" i="1"/>
  <c r="A623" i="1"/>
  <c r="AA622" i="1"/>
  <c r="Z622" i="1"/>
  <c r="X622" i="1"/>
  <c r="W622" i="1"/>
  <c r="V622" i="1"/>
  <c r="T622" i="1"/>
  <c r="S622" i="1"/>
  <c r="R622" i="1"/>
  <c r="Q622" i="1"/>
  <c r="P622" i="1"/>
  <c r="O622" i="1"/>
  <c r="N622" i="1"/>
  <c r="AB622" i="1" s="1"/>
  <c r="M622" i="1"/>
  <c r="L622" i="1"/>
  <c r="K622" i="1"/>
  <c r="J622" i="1"/>
  <c r="I622" i="1"/>
  <c r="Y622" i="1" s="1"/>
  <c r="H622" i="1"/>
  <c r="G622" i="1"/>
  <c r="F622" i="1"/>
  <c r="E622" i="1"/>
  <c r="D622" i="1"/>
  <c r="C622" i="1"/>
  <c r="B622" i="1"/>
  <c r="A622" i="1"/>
  <c r="AA621" i="1"/>
  <c r="Z621" i="1"/>
  <c r="X621" i="1"/>
  <c r="W621" i="1"/>
  <c r="V621" i="1"/>
  <c r="T621" i="1"/>
  <c r="S621" i="1"/>
  <c r="R621" i="1"/>
  <c r="Q621" i="1"/>
  <c r="P621" i="1"/>
  <c r="O621" i="1"/>
  <c r="N621" i="1"/>
  <c r="AB621" i="1" s="1"/>
  <c r="M621" i="1"/>
  <c r="L621" i="1"/>
  <c r="K621" i="1"/>
  <c r="J621" i="1"/>
  <c r="I621" i="1"/>
  <c r="Y621" i="1" s="1"/>
  <c r="H621" i="1"/>
  <c r="G621" i="1"/>
  <c r="F621" i="1"/>
  <c r="E621" i="1"/>
  <c r="D621" i="1"/>
  <c r="C621" i="1"/>
  <c r="B621" i="1"/>
  <c r="A621" i="1"/>
  <c r="AA620" i="1"/>
  <c r="Z620" i="1"/>
  <c r="X620" i="1"/>
  <c r="W620" i="1"/>
  <c r="V620" i="1"/>
  <c r="T620" i="1"/>
  <c r="S620" i="1"/>
  <c r="R620" i="1"/>
  <c r="Q620" i="1"/>
  <c r="P620" i="1"/>
  <c r="O620" i="1"/>
  <c r="N620" i="1"/>
  <c r="AB620" i="1" s="1"/>
  <c r="M620" i="1"/>
  <c r="L620" i="1"/>
  <c r="K620" i="1"/>
  <c r="J620" i="1"/>
  <c r="I620" i="1"/>
  <c r="Y620" i="1" s="1"/>
  <c r="H620" i="1"/>
  <c r="G620" i="1"/>
  <c r="F620" i="1"/>
  <c r="E620" i="1"/>
  <c r="D620" i="1"/>
  <c r="C620" i="1"/>
  <c r="B620" i="1"/>
  <c r="A620" i="1"/>
  <c r="AA619" i="1"/>
  <c r="Z619" i="1"/>
  <c r="X619" i="1"/>
  <c r="W619" i="1"/>
  <c r="V619" i="1"/>
  <c r="T619" i="1"/>
  <c r="S619" i="1"/>
  <c r="R619" i="1"/>
  <c r="Q619" i="1"/>
  <c r="P619" i="1"/>
  <c r="O619" i="1"/>
  <c r="N619" i="1"/>
  <c r="AB619" i="1" s="1"/>
  <c r="M619" i="1"/>
  <c r="L619" i="1"/>
  <c r="K619" i="1"/>
  <c r="J619" i="1"/>
  <c r="I619" i="1"/>
  <c r="Y619" i="1" s="1"/>
  <c r="H619" i="1"/>
  <c r="G619" i="1"/>
  <c r="F619" i="1"/>
  <c r="E619" i="1"/>
  <c r="D619" i="1"/>
  <c r="C619" i="1"/>
  <c r="B619" i="1"/>
  <c r="A619" i="1"/>
  <c r="AA618" i="1"/>
  <c r="Z618" i="1"/>
  <c r="X618" i="1"/>
  <c r="W618" i="1"/>
  <c r="V618" i="1"/>
  <c r="T618" i="1"/>
  <c r="S618" i="1"/>
  <c r="R618" i="1"/>
  <c r="Q618" i="1"/>
  <c r="P618" i="1"/>
  <c r="O618" i="1"/>
  <c r="N618" i="1"/>
  <c r="AB618" i="1" s="1"/>
  <c r="M618" i="1"/>
  <c r="L618" i="1"/>
  <c r="K618" i="1"/>
  <c r="J618" i="1"/>
  <c r="I618" i="1"/>
  <c r="Y618" i="1" s="1"/>
  <c r="H618" i="1"/>
  <c r="G618" i="1"/>
  <c r="F618" i="1"/>
  <c r="E618" i="1"/>
  <c r="D618" i="1"/>
  <c r="C618" i="1"/>
  <c r="B618" i="1"/>
  <c r="A618" i="1"/>
  <c r="AA617" i="1"/>
  <c r="Z617" i="1"/>
  <c r="X617" i="1"/>
  <c r="W617" i="1"/>
  <c r="V617" i="1"/>
  <c r="T617" i="1"/>
  <c r="S617" i="1"/>
  <c r="R617" i="1"/>
  <c r="Q617" i="1"/>
  <c r="P617" i="1"/>
  <c r="O617" i="1"/>
  <c r="N617" i="1"/>
  <c r="AB617" i="1" s="1"/>
  <c r="M617" i="1"/>
  <c r="L617" i="1"/>
  <c r="K617" i="1"/>
  <c r="J617" i="1"/>
  <c r="I617" i="1"/>
  <c r="Y617" i="1" s="1"/>
  <c r="H617" i="1"/>
  <c r="G617" i="1"/>
  <c r="F617" i="1"/>
  <c r="E617" i="1"/>
  <c r="D617" i="1"/>
  <c r="C617" i="1"/>
  <c r="B617" i="1"/>
  <c r="A617" i="1"/>
  <c r="AA616" i="1"/>
  <c r="Z616" i="1"/>
  <c r="X616" i="1"/>
  <c r="W616" i="1"/>
  <c r="V616" i="1"/>
  <c r="T616" i="1"/>
  <c r="S616" i="1"/>
  <c r="R616" i="1"/>
  <c r="Q616" i="1"/>
  <c r="P616" i="1"/>
  <c r="O616" i="1"/>
  <c r="N616" i="1"/>
  <c r="AB616" i="1" s="1"/>
  <c r="M616" i="1"/>
  <c r="L616" i="1"/>
  <c r="K616" i="1"/>
  <c r="J616" i="1"/>
  <c r="I616" i="1"/>
  <c r="Y616" i="1" s="1"/>
  <c r="H616" i="1"/>
  <c r="G616" i="1"/>
  <c r="F616" i="1"/>
  <c r="E616" i="1"/>
  <c r="D616" i="1"/>
  <c r="C616" i="1"/>
  <c r="B616" i="1"/>
  <c r="A616" i="1"/>
  <c r="AA615" i="1"/>
  <c r="Z615" i="1"/>
  <c r="X615" i="1"/>
  <c r="W615" i="1"/>
  <c r="V615" i="1"/>
  <c r="T615" i="1"/>
  <c r="S615" i="1"/>
  <c r="R615" i="1"/>
  <c r="Q615" i="1"/>
  <c r="P615" i="1"/>
  <c r="O615" i="1"/>
  <c r="N615" i="1"/>
  <c r="AB615" i="1" s="1"/>
  <c r="M615" i="1"/>
  <c r="L615" i="1"/>
  <c r="K615" i="1"/>
  <c r="J615" i="1"/>
  <c r="I615" i="1"/>
  <c r="Y615" i="1" s="1"/>
  <c r="H615" i="1"/>
  <c r="G615" i="1"/>
  <c r="F615" i="1"/>
  <c r="E615" i="1"/>
  <c r="D615" i="1"/>
  <c r="C615" i="1"/>
  <c r="B615" i="1"/>
  <c r="A615" i="1"/>
  <c r="AA614" i="1"/>
  <c r="Z614" i="1"/>
  <c r="X614" i="1"/>
  <c r="W614" i="1"/>
  <c r="V614" i="1"/>
  <c r="T614" i="1"/>
  <c r="S614" i="1"/>
  <c r="R614" i="1"/>
  <c r="Q614" i="1"/>
  <c r="P614" i="1"/>
  <c r="O614" i="1"/>
  <c r="N614" i="1"/>
  <c r="AB614" i="1" s="1"/>
  <c r="M614" i="1"/>
  <c r="L614" i="1"/>
  <c r="K614" i="1"/>
  <c r="J614" i="1"/>
  <c r="I614" i="1"/>
  <c r="Y614" i="1" s="1"/>
  <c r="H614" i="1"/>
  <c r="G614" i="1"/>
  <c r="F614" i="1"/>
  <c r="E614" i="1"/>
  <c r="D614" i="1"/>
  <c r="C614" i="1"/>
  <c r="B614" i="1"/>
  <c r="A614" i="1"/>
  <c r="AA613" i="1"/>
  <c r="Z613" i="1"/>
  <c r="X613" i="1"/>
  <c r="W613" i="1"/>
  <c r="V613" i="1"/>
  <c r="T613" i="1"/>
  <c r="S613" i="1"/>
  <c r="R613" i="1"/>
  <c r="Q613" i="1"/>
  <c r="P613" i="1"/>
  <c r="O613" i="1"/>
  <c r="N613" i="1"/>
  <c r="AB613" i="1" s="1"/>
  <c r="M613" i="1"/>
  <c r="L613" i="1"/>
  <c r="K613" i="1"/>
  <c r="J613" i="1"/>
  <c r="I613" i="1"/>
  <c r="Y613" i="1" s="1"/>
  <c r="H613" i="1"/>
  <c r="G613" i="1"/>
  <c r="F613" i="1"/>
  <c r="E613" i="1"/>
  <c r="D613" i="1"/>
  <c r="C613" i="1"/>
  <c r="B613" i="1"/>
  <c r="A613" i="1"/>
  <c r="AA612" i="1"/>
  <c r="Z612" i="1"/>
  <c r="X612" i="1"/>
  <c r="W612" i="1"/>
  <c r="V612" i="1"/>
  <c r="T612" i="1"/>
  <c r="S612" i="1"/>
  <c r="R612" i="1"/>
  <c r="Q612" i="1"/>
  <c r="P612" i="1"/>
  <c r="O612" i="1"/>
  <c r="N612" i="1"/>
  <c r="AB612" i="1" s="1"/>
  <c r="M612" i="1"/>
  <c r="L612" i="1"/>
  <c r="K612" i="1"/>
  <c r="J612" i="1"/>
  <c r="I612" i="1"/>
  <c r="Y612" i="1" s="1"/>
  <c r="H612" i="1"/>
  <c r="G612" i="1"/>
  <c r="F612" i="1"/>
  <c r="E612" i="1"/>
  <c r="D612" i="1"/>
  <c r="C612" i="1"/>
  <c r="B612" i="1"/>
  <c r="A612" i="1"/>
  <c r="AA611" i="1"/>
  <c r="Z611" i="1"/>
  <c r="X611" i="1"/>
  <c r="W611" i="1"/>
  <c r="V611" i="1"/>
  <c r="T611" i="1"/>
  <c r="S611" i="1"/>
  <c r="R611" i="1"/>
  <c r="Q611" i="1"/>
  <c r="P611" i="1"/>
  <c r="O611" i="1"/>
  <c r="N611" i="1"/>
  <c r="AB611" i="1" s="1"/>
  <c r="M611" i="1"/>
  <c r="L611" i="1"/>
  <c r="K611" i="1"/>
  <c r="J611" i="1"/>
  <c r="I611" i="1"/>
  <c r="Y611" i="1" s="1"/>
  <c r="H611" i="1"/>
  <c r="G611" i="1"/>
  <c r="F611" i="1"/>
  <c r="E611" i="1"/>
  <c r="D611" i="1"/>
  <c r="C611" i="1"/>
  <c r="B611" i="1"/>
  <c r="A611" i="1"/>
  <c r="AA610" i="1"/>
  <c r="Z610" i="1"/>
  <c r="X610" i="1"/>
  <c r="W610" i="1"/>
  <c r="V610" i="1"/>
  <c r="T610" i="1"/>
  <c r="S610" i="1"/>
  <c r="R610" i="1"/>
  <c r="Q610" i="1"/>
  <c r="P610" i="1"/>
  <c r="O610" i="1"/>
  <c r="N610" i="1"/>
  <c r="AB610" i="1" s="1"/>
  <c r="M610" i="1"/>
  <c r="L610" i="1"/>
  <c r="K610" i="1"/>
  <c r="J610" i="1"/>
  <c r="I610" i="1"/>
  <c r="Y610" i="1" s="1"/>
  <c r="H610" i="1"/>
  <c r="G610" i="1"/>
  <c r="F610" i="1"/>
  <c r="E610" i="1"/>
  <c r="D610" i="1"/>
  <c r="C610" i="1"/>
  <c r="B610" i="1"/>
  <c r="A610" i="1"/>
  <c r="AA609" i="1"/>
  <c r="Z609" i="1"/>
  <c r="X609" i="1"/>
  <c r="W609" i="1"/>
  <c r="V609" i="1"/>
  <c r="T609" i="1"/>
  <c r="S609" i="1"/>
  <c r="R609" i="1"/>
  <c r="Q609" i="1"/>
  <c r="P609" i="1"/>
  <c r="O609" i="1"/>
  <c r="N609" i="1"/>
  <c r="AB609" i="1" s="1"/>
  <c r="M609" i="1"/>
  <c r="L609" i="1"/>
  <c r="K609" i="1"/>
  <c r="J609" i="1"/>
  <c r="I609" i="1"/>
  <c r="Y609" i="1" s="1"/>
  <c r="H609" i="1"/>
  <c r="G609" i="1"/>
  <c r="F609" i="1"/>
  <c r="E609" i="1"/>
  <c r="D609" i="1"/>
  <c r="C609" i="1"/>
  <c r="B609" i="1"/>
  <c r="A609" i="1"/>
  <c r="AA608" i="1"/>
  <c r="Z608" i="1"/>
  <c r="X608" i="1"/>
  <c r="W608" i="1"/>
  <c r="V608" i="1"/>
  <c r="T608" i="1"/>
  <c r="S608" i="1"/>
  <c r="R608" i="1"/>
  <c r="Q608" i="1"/>
  <c r="P608" i="1"/>
  <c r="O608" i="1"/>
  <c r="N608" i="1"/>
  <c r="AB608" i="1" s="1"/>
  <c r="M608" i="1"/>
  <c r="L608" i="1"/>
  <c r="K608" i="1"/>
  <c r="J608" i="1"/>
  <c r="I608" i="1"/>
  <c r="Y608" i="1" s="1"/>
  <c r="H608" i="1"/>
  <c r="G608" i="1"/>
  <c r="F608" i="1"/>
  <c r="E608" i="1"/>
  <c r="D608" i="1"/>
  <c r="C608" i="1"/>
  <c r="B608" i="1"/>
  <c r="A608" i="1"/>
  <c r="AA607" i="1"/>
  <c r="Z607" i="1"/>
  <c r="X607" i="1"/>
  <c r="W607" i="1"/>
  <c r="V607" i="1"/>
  <c r="T607" i="1"/>
  <c r="S607" i="1"/>
  <c r="R607" i="1"/>
  <c r="Q607" i="1"/>
  <c r="P607" i="1"/>
  <c r="O607" i="1"/>
  <c r="N607" i="1"/>
  <c r="AB607" i="1" s="1"/>
  <c r="M607" i="1"/>
  <c r="L607" i="1"/>
  <c r="K607" i="1"/>
  <c r="J607" i="1"/>
  <c r="I607" i="1"/>
  <c r="Y607" i="1" s="1"/>
  <c r="H607" i="1"/>
  <c r="G607" i="1"/>
  <c r="F607" i="1"/>
  <c r="E607" i="1"/>
  <c r="D607" i="1"/>
  <c r="C607" i="1"/>
  <c r="B607" i="1"/>
  <c r="A607" i="1"/>
  <c r="AA606" i="1"/>
  <c r="Z606" i="1"/>
  <c r="X606" i="1"/>
  <c r="W606" i="1"/>
  <c r="V606" i="1"/>
  <c r="T606" i="1"/>
  <c r="S606" i="1"/>
  <c r="R606" i="1"/>
  <c r="Q606" i="1"/>
  <c r="P606" i="1"/>
  <c r="O606" i="1"/>
  <c r="N606" i="1"/>
  <c r="AB606" i="1" s="1"/>
  <c r="M606" i="1"/>
  <c r="L606" i="1"/>
  <c r="K606" i="1"/>
  <c r="J606" i="1"/>
  <c r="I606" i="1"/>
  <c r="Y606" i="1" s="1"/>
  <c r="H606" i="1"/>
  <c r="G606" i="1"/>
  <c r="F606" i="1"/>
  <c r="E606" i="1"/>
  <c r="D606" i="1"/>
  <c r="C606" i="1"/>
  <c r="B606" i="1"/>
  <c r="A606" i="1"/>
  <c r="AA605" i="1"/>
  <c r="Z605" i="1"/>
  <c r="X605" i="1"/>
  <c r="W605" i="1"/>
  <c r="V605" i="1"/>
  <c r="T605" i="1"/>
  <c r="S605" i="1"/>
  <c r="R605" i="1"/>
  <c r="Q605" i="1"/>
  <c r="P605" i="1"/>
  <c r="O605" i="1"/>
  <c r="N605" i="1"/>
  <c r="AB605" i="1" s="1"/>
  <c r="M605" i="1"/>
  <c r="L605" i="1"/>
  <c r="K605" i="1"/>
  <c r="J605" i="1"/>
  <c r="I605" i="1"/>
  <c r="Y605" i="1" s="1"/>
  <c r="H605" i="1"/>
  <c r="G605" i="1"/>
  <c r="F605" i="1"/>
  <c r="E605" i="1"/>
  <c r="D605" i="1"/>
  <c r="C605" i="1"/>
  <c r="B605" i="1"/>
  <c r="A605" i="1"/>
  <c r="AB604" i="1"/>
  <c r="U604" i="1"/>
  <c r="S604" i="1"/>
  <c r="R604" i="1"/>
  <c r="Q604" i="1"/>
  <c r="P604" i="1"/>
  <c r="O604" i="1"/>
  <c r="N604" i="1"/>
  <c r="M604" i="1"/>
  <c r="L604" i="1"/>
  <c r="K604" i="1"/>
  <c r="J604" i="1"/>
  <c r="I604" i="1"/>
  <c r="H604" i="1"/>
  <c r="G604" i="1"/>
  <c r="F604" i="1"/>
  <c r="E604" i="1"/>
  <c r="D604" i="1"/>
  <c r="C604" i="1"/>
  <c r="B604" i="1"/>
  <c r="A604" i="1"/>
  <c r="AA603" i="1"/>
  <c r="Y603" i="1"/>
  <c r="U603" i="1"/>
  <c r="S603" i="1"/>
  <c r="R603" i="1"/>
  <c r="Q603" i="1"/>
  <c r="P603" i="1"/>
  <c r="O603" i="1"/>
  <c r="N603" i="1"/>
  <c r="M603" i="1"/>
  <c r="L603" i="1"/>
  <c r="K603" i="1"/>
  <c r="J603" i="1"/>
  <c r="I603" i="1"/>
  <c r="H603" i="1"/>
  <c r="G603" i="1"/>
  <c r="F603" i="1"/>
  <c r="E603" i="1"/>
  <c r="D603" i="1"/>
  <c r="C603" i="1"/>
  <c r="B603" i="1"/>
  <c r="A603" i="1"/>
  <c r="AA602" i="1"/>
  <c r="W602" i="1"/>
  <c r="S602" i="1"/>
  <c r="R602" i="1"/>
  <c r="Q602" i="1"/>
  <c r="P602" i="1"/>
  <c r="O602" i="1"/>
  <c r="N602" i="1"/>
  <c r="M602" i="1"/>
  <c r="L602" i="1"/>
  <c r="K602" i="1"/>
  <c r="J602" i="1"/>
  <c r="I602" i="1"/>
  <c r="H602" i="1"/>
  <c r="G602" i="1"/>
  <c r="F602" i="1"/>
  <c r="E602" i="1"/>
  <c r="D602" i="1"/>
  <c r="C602" i="1"/>
  <c r="B602" i="1"/>
  <c r="A602" i="1"/>
  <c r="Y601" i="1"/>
  <c r="U601" i="1"/>
  <c r="S601" i="1"/>
  <c r="R601" i="1"/>
  <c r="Q601" i="1"/>
  <c r="P601" i="1"/>
  <c r="O601" i="1"/>
  <c r="N601" i="1"/>
  <c r="M601" i="1"/>
  <c r="L601" i="1"/>
  <c r="K601" i="1"/>
  <c r="J601" i="1"/>
  <c r="I601" i="1"/>
  <c r="H601" i="1"/>
  <c r="G601" i="1"/>
  <c r="F601" i="1"/>
  <c r="E601" i="1"/>
  <c r="D601" i="1"/>
  <c r="C601" i="1"/>
  <c r="B601" i="1"/>
  <c r="A601" i="1"/>
  <c r="AA600" i="1"/>
  <c r="U600" i="1"/>
  <c r="S600" i="1"/>
  <c r="R600" i="1"/>
  <c r="Q600" i="1"/>
  <c r="P600" i="1"/>
  <c r="O600" i="1"/>
  <c r="N600" i="1"/>
  <c r="M600" i="1"/>
  <c r="L600" i="1"/>
  <c r="K600" i="1"/>
  <c r="J600" i="1"/>
  <c r="I600" i="1"/>
  <c r="H600" i="1"/>
  <c r="G600" i="1"/>
  <c r="F600" i="1"/>
  <c r="E600" i="1"/>
  <c r="D600" i="1"/>
  <c r="C600" i="1"/>
  <c r="B600" i="1"/>
  <c r="A600" i="1"/>
  <c r="AA599" i="1"/>
  <c r="Y599" i="1"/>
  <c r="U599" i="1"/>
  <c r="S599" i="1"/>
  <c r="R599" i="1"/>
  <c r="Q599" i="1"/>
  <c r="P599" i="1"/>
  <c r="O599" i="1"/>
  <c r="N599" i="1"/>
  <c r="M599" i="1"/>
  <c r="L599" i="1"/>
  <c r="K599" i="1"/>
  <c r="J599" i="1"/>
  <c r="I599" i="1"/>
  <c r="H599" i="1"/>
  <c r="G599" i="1"/>
  <c r="F599" i="1"/>
  <c r="E599" i="1"/>
  <c r="D599" i="1"/>
  <c r="C599" i="1"/>
  <c r="B599" i="1"/>
  <c r="A599" i="1"/>
  <c r="AA598" i="1"/>
  <c r="W598" i="1"/>
  <c r="S598" i="1"/>
  <c r="R598" i="1"/>
  <c r="Q598" i="1"/>
  <c r="P598" i="1"/>
  <c r="O598" i="1"/>
  <c r="N598" i="1"/>
  <c r="M598" i="1"/>
  <c r="L598" i="1"/>
  <c r="K598" i="1"/>
  <c r="J598" i="1"/>
  <c r="I598" i="1"/>
  <c r="H598" i="1"/>
  <c r="G598" i="1"/>
  <c r="F598" i="1"/>
  <c r="E598" i="1"/>
  <c r="D598" i="1"/>
  <c r="C598" i="1"/>
  <c r="B598" i="1"/>
  <c r="A598" i="1"/>
  <c r="Y597" i="1"/>
  <c r="U597" i="1"/>
  <c r="S597" i="1"/>
  <c r="R597" i="1"/>
  <c r="Q597" i="1"/>
  <c r="P597" i="1"/>
  <c r="O597" i="1"/>
  <c r="N597" i="1"/>
  <c r="M597" i="1"/>
  <c r="L597" i="1"/>
  <c r="K597" i="1"/>
  <c r="J597" i="1"/>
  <c r="I597" i="1"/>
  <c r="H597" i="1"/>
  <c r="G597" i="1"/>
  <c r="F597" i="1"/>
  <c r="E597" i="1"/>
  <c r="D597" i="1"/>
  <c r="C597" i="1"/>
  <c r="B597" i="1"/>
  <c r="A597" i="1"/>
  <c r="AA596" i="1"/>
  <c r="U596" i="1"/>
  <c r="S596" i="1"/>
  <c r="R596" i="1"/>
  <c r="Q596" i="1"/>
  <c r="P596" i="1"/>
  <c r="O596" i="1"/>
  <c r="N596" i="1"/>
  <c r="M596" i="1"/>
  <c r="L596" i="1"/>
  <c r="K596" i="1"/>
  <c r="J596" i="1"/>
  <c r="I596" i="1"/>
  <c r="H596" i="1"/>
  <c r="G596" i="1"/>
  <c r="F596" i="1"/>
  <c r="E596" i="1"/>
  <c r="D596" i="1"/>
  <c r="C596" i="1"/>
  <c r="B596" i="1"/>
  <c r="A596" i="1"/>
  <c r="AA595" i="1"/>
  <c r="Y595" i="1"/>
  <c r="U595" i="1"/>
  <c r="S595" i="1"/>
  <c r="R595" i="1"/>
  <c r="Q595" i="1"/>
  <c r="P595" i="1"/>
  <c r="O595" i="1"/>
  <c r="N595" i="1"/>
  <c r="M595" i="1"/>
  <c r="L595" i="1"/>
  <c r="K595" i="1"/>
  <c r="J595" i="1"/>
  <c r="I595" i="1"/>
  <c r="H595" i="1"/>
  <c r="G595" i="1"/>
  <c r="F595" i="1"/>
  <c r="E595" i="1"/>
  <c r="D595" i="1"/>
  <c r="C595" i="1"/>
  <c r="B595" i="1"/>
  <c r="A595" i="1"/>
  <c r="AA594" i="1"/>
  <c r="Z594" i="1"/>
  <c r="Y594" i="1"/>
  <c r="U594" i="1"/>
  <c r="S594" i="1"/>
  <c r="R594" i="1"/>
  <c r="Q594" i="1"/>
  <c r="P594" i="1"/>
  <c r="O594" i="1"/>
  <c r="N594" i="1"/>
  <c r="M594" i="1"/>
  <c r="L594" i="1"/>
  <c r="K594" i="1"/>
  <c r="J594" i="1"/>
  <c r="I594" i="1"/>
  <c r="H594" i="1"/>
  <c r="G594" i="1"/>
  <c r="F594" i="1"/>
  <c r="E594" i="1"/>
  <c r="D594" i="1"/>
  <c r="C594" i="1"/>
  <c r="B594" i="1"/>
  <c r="A594" i="1"/>
  <c r="AA593" i="1"/>
  <c r="Z593" i="1"/>
  <c r="W593" i="1"/>
  <c r="U593" i="1"/>
  <c r="S593" i="1"/>
  <c r="R593" i="1"/>
  <c r="Q593" i="1"/>
  <c r="P593" i="1"/>
  <c r="O593" i="1"/>
  <c r="N593" i="1"/>
  <c r="M593" i="1"/>
  <c r="L593" i="1"/>
  <c r="K593" i="1"/>
  <c r="J593" i="1"/>
  <c r="I593" i="1"/>
  <c r="H593" i="1"/>
  <c r="G593" i="1"/>
  <c r="F593" i="1"/>
  <c r="E593" i="1"/>
  <c r="D593" i="1"/>
  <c r="C593" i="1"/>
  <c r="B593" i="1"/>
  <c r="A593" i="1"/>
  <c r="S592" i="1"/>
  <c r="R592" i="1"/>
  <c r="Q592" i="1"/>
  <c r="P592" i="1"/>
  <c r="O592" i="1"/>
  <c r="N592" i="1"/>
  <c r="M592" i="1"/>
  <c r="L592" i="1"/>
  <c r="K592" i="1"/>
  <c r="J592" i="1"/>
  <c r="I592" i="1"/>
  <c r="H592" i="1"/>
  <c r="G592" i="1"/>
  <c r="F592" i="1"/>
  <c r="E592" i="1"/>
  <c r="D592" i="1"/>
  <c r="C592" i="1"/>
  <c r="B592" i="1"/>
  <c r="A592" i="1"/>
  <c r="Z591" i="1"/>
  <c r="Y591" i="1"/>
  <c r="W591" i="1"/>
  <c r="U591" i="1"/>
  <c r="S591" i="1"/>
  <c r="R591" i="1"/>
  <c r="Q591" i="1"/>
  <c r="P591" i="1"/>
  <c r="O591" i="1"/>
  <c r="N591" i="1"/>
  <c r="M591" i="1"/>
  <c r="L591" i="1"/>
  <c r="K591" i="1"/>
  <c r="J591" i="1"/>
  <c r="I591" i="1"/>
  <c r="H591" i="1"/>
  <c r="G591" i="1"/>
  <c r="F591" i="1"/>
  <c r="E591" i="1"/>
  <c r="D591" i="1"/>
  <c r="C591" i="1"/>
  <c r="B591" i="1"/>
  <c r="A591" i="1"/>
  <c r="AA590" i="1"/>
  <c r="Y590" i="1"/>
  <c r="U590" i="1"/>
  <c r="S590" i="1"/>
  <c r="R590" i="1"/>
  <c r="Q590" i="1"/>
  <c r="P590" i="1"/>
  <c r="O590" i="1"/>
  <c r="N590" i="1"/>
  <c r="M590" i="1"/>
  <c r="L590" i="1"/>
  <c r="K590" i="1"/>
  <c r="J590" i="1"/>
  <c r="I590" i="1"/>
  <c r="Z590" i="1" s="1"/>
  <c r="H590" i="1"/>
  <c r="G590" i="1"/>
  <c r="F590" i="1"/>
  <c r="E590" i="1"/>
  <c r="D590" i="1"/>
  <c r="C590" i="1"/>
  <c r="B590" i="1"/>
  <c r="A590" i="1"/>
  <c r="AA589" i="1"/>
  <c r="W589" i="1"/>
  <c r="U589" i="1"/>
  <c r="S589" i="1"/>
  <c r="R589" i="1"/>
  <c r="Q589" i="1"/>
  <c r="P589" i="1"/>
  <c r="O589" i="1"/>
  <c r="N589" i="1"/>
  <c r="M589" i="1"/>
  <c r="L589" i="1"/>
  <c r="K589" i="1"/>
  <c r="J589" i="1"/>
  <c r="I589" i="1"/>
  <c r="Z589" i="1" s="1"/>
  <c r="H589" i="1"/>
  <c r="G589" i="1"/>
  <c r="F589" i="1"/>
  <c r="E589" i="1"/>
  <c r="D589" i="1"/>
  <c r="C589" i="1"/>
  <c r="B589" i="1"/>
  <c r="A589" i="1"/>
  <c r="S588" i="1"/>
  <c r="R588" i="1"/>
  <c r="Q588" i="1"/>
  <c r="P588" i="1"/>
  <c r="O588" i="1"/>
  <c r="N588" i="1"/>
  <c r="M588" i="1"/>
  <c r="L588" i="1"/>
  <c r="K588" i="1"/>
  <c r="J588" i="1"/>
  <c r="I588" i="1"/>
  <c r="H588" i="1"/>
  <c r="G588" i="1"/>
  <c r="F588" i="1"/>
  <c r="E588" i="1"/>
  <c r="D588" i="1"/>
  <c r="C588" i="1"/>
  <c r="B588" i="1"/>
  <c r="A588" i="1"/>
  <c r="Z587" i="1"/>
  <c r="Y587" i="1"/>
  <c r="W587" i="1"/>
  <c r="U587" i="1"/>
  <c r="S587" i="1"/>
  <c r="R587" i="1"/>
  <c r="Q587" i="1"/>
  <c r="P587" i="1"/>
  <c r="O587" i="1"/>
  <c r="N587" i="1"/>
  <c r="M587" i="1"/>
  <c r="L587" i="1"/>
  <c r="K587" i="1"/>
  <c r="J587" i="1"/>
  <c r="I587" i="1"/>
  <c r="H587" i="1"/>
  <c r="G587" i="1"/>
  <c r="F587" i="1"/>
  <c r="E587" i="1"/>
  <c r="D587" i="1"/>
  <c r="C587" i="1"/>
  <c r="B587" i="1"/>
  <c r="A587" i="1"/>
  <c r="AA586" i="1"/>
  <c r="Z586" i="1"/>
  <c r="Y586" i="1"/>
  <c r="U586" i="1"/>
  <c r="S586" i="1"/>
  <c r="R586" i="1"/>
  <c r="Q586" i="1"/>
  <c r="P586" i="1"/>
  <c r="O586" i="1"/>
  <c r="N586" i="1"/>
  <c r="M586" i="1"/>
  <c r="L586" i="1"/>
  <c r="K586" i="1"/>
  <c r="J586" i="1"/>
  <c r="I586" i="1"/>
  <c r="H586" i="1"/>
  <c r="G586" i="1"/>
  <c r="F586" i="1"/>
  <c r="E586" i="1"/>
  <c r="D586" i="1"/>
  <c r="C586" i="1"/>
  <c r="B586" i="1"/>
  <c r="A586" i="1"/>
  <c r="AA585" i="1"/>
  <c r="Z585" i="1"/>
  <c r="W585" i="1"/>
  <c r="U585" i="1"/>
  <c r="S585" i="1"/>
  <c r="R585" i="1"/>
  <c r="Q585" i="1"/>
  <c r="P585" i="1"/>
  <c r="O585" i="1"/>
  <c r="N585" i="1"/>
  <c r="M585" i="1"/>
  <c r="L585" i="1"/>
  <c r="K585" i="1"/>
  <c r="J585" i="1"/>
  <c r="I585" i="1"/>
  <c r="H585" i="1"/>
  <c r="G585" i="1"/>
  <c r="F585" i="1"/>
  <c r="E585" i="1"/>
  <c r="D585" i="1"/>
  <c r="C585" i="1"/>
  <c r="B585" i="1"/>
  <c r="A585" i="1"/>
  <c r="S584" i="1"/>
  <c r="R584" i="1"/>
  <c r="Q584" i="1"/>
  <c r="P584" i="1"/>
  <c r="O584" i="1"/>
  <c r="N584" i="1"/>
  <c r="M584" i="1"/>
  <c r="L584" i="1"/>
  <c r="K584" i="1"/>
  <c r="J584" i="1"/>
  <c r="I584" i="1"/>
  <c r="W584" i="1" s="1"/>
  <c r="H584" i="1"/>
  <c r="G584" i="1"/>
  <c r="F584" i="1"/>
  <c r="E584" i="1"/>
  <c r="D584" i="1"/>
  <c r="C584" i="1"/>
  <c r="B584" i="1"/>
  <c r="A584" i="1"/>
  <c r="Z583" i="1"/>
  <c r="Y583" i="1"/>
  <c r="W583" i="1"/>
  <c r="U583" i="1"/>
  <c r="S583" i="1"/>
  <c r="R583" i="1"/>
  <c r="Q583" i="1"/>
  <c r="P583" i="1"/>
  <c r="O583" i="1"/>
  <c r="N583" i="1"/>
  <c r="M583" i="1"/>
  <c r="L583" i="1"/>
  <c r="K583" i="1"/>
  <c r="J583" i="1"/>
  <c r="I583" i="1"/>
  <c r="H583" i="1"/>
  <c r="G583" i="1"/>
  <c r="F583" i="1"/>
  <c r="E583" i="1"/>
  <c r="D583" i="1"/>
  <c r="C583" i="1"/>
  <c r="B583" i="1"/>
  <c r="A583" i="1"/>
  <c r="AA582" i="1"/>
  <c r="Y582" i="1"/>
  <c r="U582" i="1"/>
  <c r="S582" i="1"/>
  <c r="R582" i="1"/>
  <c r="Q582" i="1"/>
  <c r="P582" i="1"/>
  <c r="O582" i="1"/>
  <c r="N582" i="1"/>
  <c r="M582" i="1"/>
  <c r="L582" i="1"/>
  <c r="K582" i="1"/>
  <c r="J582" i="1"/>
  <c r="I582" i="1"/>
  <c r="Z582" i="1" s="1"/>
  <c r="H582" i="1"/>
  <c r="G582" i="1"/>
  <c r="F582" i="1"/>
  <c r="E582" i="1"/>
  <c r="D582" i="1"/>
  <c r="C582" i="1"/>
  <c r="B582" i="1"/>
  <c r="A582" i="1"/>
  <c r="AA581" i="1"/>
  <c r="W581" i="1"/>
  <c r="U581" i="1"/>
  <c r="S581" i="1"/>
  <c r="R581" i="1"/>
  <c r="Q581" i="1"/>
  <c r="P581" i="1"/>
  <c r="O581" i="1"/>
  <c r="N581" i="1"/>
  <c r="M581" i="1"/>
  <c r="L581" i="1"/>
  <c r="K581" i="1"/>
  <c r="J581" i="1"/>
  <c r="I581" i="1"/>
  <c r="Z581" i="1" s="1"/>
  <c r="H581" i="1"/>
  <c r="G581" i="1"/>
  <c r="F581" i="1"/>
  <c r="E581" i="1"/>
  <c r="D581" i="1"/>
  <c r="C581" i="1"/>
  <c r="B581" i="1"/>
  <c r="A581" i="1"/>
  <c r="S580" i="1"/>
  <c r="R580" i="1"/>
  <c r="Q580" i="1"/>
  <c r="P580" i="1"/>
  <c r="O580" i="1"/>
  <c r="N580" i="1"/>
  <c r="M580" i="1"/>
  <c r="L580" i="1"/>
  <c r="K580" i="1"/>
  <c r="J580" i="1"/>
  <c r="I580" i="1"/>
  <c r="W580" i="1" s="1"/>
  <c r="H580" i="1"/>
  <c r="G580" i="1"/>
  <c r="F580" i="1"/>
  <c r="E580" i="1"/>
  <c r="D580" i="1"/>
  <c r="C580" i="1"/>
  <c r="B580" i="1"/>
  <c r="A580" i="1"/>
  <c r="Z579" i="1"/>
  <c r="Y579" i="1"/>
  <c r="W579" i="1"/>
  <c r="U579" i="1"/>
  <c r="S579" i="1"/>
  <c r="R579" i="1"/>
  <c r="Q579" i="1"/>
  <c r="P579" i="1"/>
  <c r="O579" i="1"/>
  <c r="N579" i="1"/>
  <c r="M579" i="1"/>
  <c r="L579" i="1"/>
  <c r="K579" i="1"/>
  <c r="J579" i="1"/>
  <c r="I579" i="1"/>
  <c r="H579" i="1"/>
  <c r="G579" i="1"/>
  <c r="F579" i="1"/>
  <c r="E579" i="1"/>
  <c r="D579" i="1"/>
  <c r="C579" i="1"/>
  <c r="B579" i="1"/>
  <c r="A579" i="1"/>
  <c r="AA578" i="1"/>
  <c r="Z578" i="1"/>
  <c r="Y578" i="1"/>
  <c r="U578" i="1"/>
  <c r="S578" i="1"/>
  <c r="R578" i="1"/>
  <c r="Q578" i="1"/>
  <c r="P578" i="1"/>
  <c r="O578" i="1"/>
  <c r="N578" i="1"/>
  <c r="M578" i="1"/>
  <c r="L578" i="1"/>
  <c r="K578" i="1"/>
  <c r="J578" i="1"/>
  <c r="I578" i="1"/>
  <c r="H578" i="1"/>
  <c r="G578" i="1"/>
  <c r="F578" i="1"/>
  <c r="E578" i="1"/>
  <c r="D578" i="1"/>
  <c r="C578" i="1"/>
  <c r="B578" i="1"/>
  <c r="A578" i="1"/>
  <c r="AA577" i="1"/>
  <c r="Z577" i="1"/>
  <c r="W577" i="1"/>
  <c r="U577" i="1"/>
  <c r="S577" i="1"/>
  <c r="R577" i="1"/>
  <c r="Q577" i="1"/>
  <c r="P577" i="1"/>
  <c r="O577" i="1"/>
  <c r="N577" i="1"/>
  <c r="M577" i="1"/>
  <c r="L577" i="1"/>
  <c r="K577" i="1"/>
  <c r="J577" i="1"/>
  <c r="I577" i="1"/>
  <c r="H577" i="1"/>
  <c r="G577" i="1"/>
  <c r="F577" i="1"/>
  <c r="E577" i="1"/>
  <c r="D577" i="1"/>
  <c r="C577" i="1"/>
  <c r="B577" i="1"/>
  <c r="A577" i="1"/>
  <c r="AA576" i="1"/>
  <c r="Y576" i="1"/>
  <c r="W576" i="1"/>
  <c r="V576" i="1"/>
  <c r="T576" i="1"/>
  <c r="S576" i="1"/>
  <c r="R576" i="1"/>
  <c r="Q576" i="1"/>
  <c r="P576" i="1"/>
  <c r="O576" i="1"/>
  <c r="N576" i="1"/>
  <c r="M576" i="1"/>
  <c r="L576" i="1"/>
  <c r="K576" i="1"/>
  <c r="J576" i="1"/>
  <c r="I576" i="1"/>
  <c r="X576" i="1" s="1"/>
  <c r="H576" i="1"/>
  <c r="G576" i="1"/>
  <c r="F576" i="1"/>
  <c r="E576" i="1"/>
  <c r="D576" i="1"/>
  <c r="C576" i="1"/>
  <c r="B576" i="1"/>
  <c r="A576" i="1"/>
  <c r="AA575" i="1"/>
  <c r="Z575" i="1"/>
  <c r="X575" i="1"/>
  <c r="W575" i="1"/>
  <c r="V575" i="1"/>
  <c r="T575" i="1"/>
  <c r="S575" i="1"/>
  <c r="R575" i="1"/>
  <c r="Q575" i="1"/>
  <c r="P575" i="1"/>
  <c r="O575" i="1"/>
  <c r="N575" i="1"/>
  <c r="AB575" i="1" s="1"/>
  <c r="M575" i="1"/>
  <c r="L575" i="1"/>
  <c r="K575" i="1"/>
  <c r="J575" i="1"/>
  <c r="I575" i="1"/>
  <c r="Y575" i="1" s="1"/>
  <c r="H575" i="1"/>
  <c r="G575" i="1"/>
  <c r="F575" i="1"/>
  <c r="E575" i="1"/>
  <c r="D575" i="1"/>
  <c r="C575" i="1"/>
  <c r="B575" i="1"/>
  <c r="A575" i="1"/>
  <c r="AA574" i="1"/>
  <c r="Z574" i="1"/>
  <c r="X574" i="1"/>
  <c r="W574" i="1"/>
  <c r="V574" i="1"/>
  <c r="T574" i="1"/>
  <c r="S574" i="1"/>
  <c r="R574" i="1"/>
  <c r="Q574" i="1"/>
  <c r="P574" i="1"/>
  <c r="O574" i="1"/>
  <c r="N574" i="1"/>
  <c r="AB574" i="1" s="1"/>
  <c r="M574" i="1"/>
  <c r="L574" i="1"/>
  <c r="K574" i="1"/>
  <c r="J574" i="1"/>
  <c r="I574" i="1"/>
  <c r="Y574" i="1" s="1"/>
  <c r="H574" i="1"/>
  <c r="G574" i="1"/>
  <c r="F574" i="1"/>
  <c r="E574" i="1"/>
  <c r="D574" i="1"/>
  <c r="C574" i="1"/>
  <c r="B574" i="1"/>
  <c r="A574" i="1"/>
  <c r="AA573" i="1"/>
  <c r="Z573" i="1"/>
  <c r="X573" i="1"/>
  <c r="W573" i="1"/>
  <c r="V573" i="1"/>
  <c r="T573" i="1"/>
  <c r="S573" i="1"/>
  <c r="R573" i="1"/>
  <c r="Q573" i="1"/>
  <c r="P573" i="1"/>
  <c r="O573" i="1"/>
  <c r="N573" i="1"/>
  <c r="AB573" i="1" s="1"/>
  <c r="M573" i="1"/>
  <c r="L573" i="1"/>
  <c r="K573" i="1"/>
  <c r="J573" i="1"/>
  <c r="I573" i="1"/>
  <c r="Y573" i="1" s="1"/>
  <c r="H573" i="1"/>
  <c r="G573" i="1"/>
  <c r="F573" i="1"/>
  <c r="E573" i="1"/>
  <c r="D573" i="1"/>
  <c r="C573" i="1"/>
  <c r="B573" i="1"/>
  <c r="A573" i="1"/>
  <c r="AA572" i="1"/>
  <c r="Z572" i="1"/>
  <c r="X572" i="1"/>
  <c r="W572" i="1"/>
  <c r="V572" i="1"/>
  <c r="T572" i="1"/>
  <c r="S572" i="1"/>
  <c r="R572" i="1"/>
  <c r="Q572" i="1"/>
  <c r="P572" i="1"/>
  <c r="O572" i="1"/>
  <c r="N572" i="1"/>
  <c r="AB572" i="1" s="1"/>
  <c r="M572" i="1"/>
  <c r="L572" i="1"/>
  <c r="K572" i="1"/>
  <c r="J572" i="1"/>
  <c r="I572" i="1"/>
  <c r="Y572" i="1" s="1"/>
  <c r="H572" i="1"/>
  <c r="G572" i="1"/>
  <c r="F572" i="1"/>
  <c r="E572" i="1"/>
  <c r="D572" i="1"/>
  <c r="C572" i="1"/>
  <c r="B572" i="1"/>
  <c r="A572" i="1"/>
  <c r="AA571" i="1"/>
  <c r="Z571" i="1"/>
  <c r="X571" i="1"/>
  <c r="W571" i="1"/>
  <c r="V571" i="1"/>
  <c r="T571" i="1"/>
  <c r="S571" i="1"/>
  <c r="R571" i="1"/>
  <c r="Q571" i="1"/>
  <c r="P571" i="1"/>
  <c r="O571" i="1"/>
  <c r="N571" i="1"/>
  <c r="AB571" i="1" s="1"/>
  <c r="M571" i="1"/>
  <c r="L571" i="1"/>
  <c r="K571" i="1"/>
  <c r="J571" i="1"/>
  <c r="I571" i="1"/>
  <c r="Y571" i="1" s="1"/>
  <c r="H571" i="1"/>
  <c r="G571" i="1"/>
  <c r="F571" i="1"/>
  <c r="E571" i="1"/>
  <c r="D571" i="1"/>
  <c r="C571" i="1"/>
  <c r="B571" i="1"/>
  <c r="A571" i="1"/>
  <c r="AA570" i="1"/>
  <c r="Z570" i="1"/>
  <c r="X570" i="1"/>
  <c r="W570" i="1"/>
  <c r="V570" i="1"/>
  <c r="T570" i="1"/>
  <c r="S570" i="1"/>
  <c r="R570" i="1"/>
  <c r="Q570" i="1"/>
  <c r="P570" i="1"/>
  <c r="O570" i="1"/>
  <c r="N570" i="1"/>
  <c r="AB570" i="1" s="1"/>
  <c r="M570" i="1"/>
  <c r="L570" i="1"/>
  <c r="K570" i="1"/>
  <c r="J570" i="1"/>
  <c r="I570" i="1"/>
  <c r="Y570" i="1" s="1"/>
  <c r="H570" i="1"/>
  <c r="G570" i="1"/>
  <c r="F570" i="1"/>
  <c r="E570" i="1"/>
  <c r="D570" i="1"/>
  <c r="C570" i="1"/>
  <c r="B570" i="1"/>
  <c r="A570" i="1"/>
  <c r="AA569" i="1"/>
  <c r="Z569" i="1"/>
  <c r="X569" i="1"/>
  <c r="W569" i="1"/>
  <c r="V569" i="1"/>
  <c r="T569" i="1"/>
  <c r="S569" i="1"/>
  <c r="R569" i="1"/>
  <c r="Q569" i="1"/>
  <c r="P569" i="1"/>
  <c r="O569" i="1"/>
  <c r="N569" i="1"/>
  <c r="AB569" i="1" s="1"/>
  <c r="M569" i="1"/>
  <c r="L569" i="1"/>
  <c r="K569" i="1"/>
  <c r="J569" i="1"/>
  <c r="I569" i="1"/>
  <c r="Y569" i="1" s="1"/>
  <c r="H569" i="1"/>
  <c r="G569" i="1"/>
  <c r="F569" i="1"/>
  <c r="E569" i="1"/>
  <c r="D569" i="1"/>
  <c r="C569" i="1"/>
  <c r="B569" i="1"/>
  <c r="A569" i="1"/>
  <c r="AA568" i="1"/>
  <c r="Z568" i="1"/>
  <c r="X568" i="1"/>
  <c r="W568" i="1"/>
  <c r="V568" i="1"/>
  <c r="T568" i="1"/>
  <c r="S568" i="1"/>
  <c r="R568" i="1"/>
  <c r="Q568" i="1"/>
  <c r="P568" i="1"/>
  <c r="O568" i="1"/>
  <c r="N568" i="1"/>
  <c r="AB568" i="1" s="1"/>
  <c r="M568" i="1"/>
  <c r="L568" i="1"/>
  <c r="K568" i="1"/>
  <c r="J568" i="1"/>
  <c r="I568" i="1"/>
  <c r="Y568" i="1" s="1"/>
  <c r="H568" i="1"/>
  <c r="G568" i="1"/>
  <c r="F568" i="1"/>
  <c r="E568" i="1"/>
  <c r="D568" i="1"/>
  <c r="C568" i="1"/>
  <c r="B568" i="1"/>
  <c r="A568" i="1"/>
  <c r="AA567" i="1"/>
  <c r="Z567" i="1"/>
  <c r="X567" i="1"/>
  <c r="W567" i="1"/>
  <c r="V567" i="1"/>
  <c r="T567" i="1"/>
  <c r="S567" i="1"/>
  <c r="R567" i="1"/>
  <c r="Q567" i="1"/>
  <c r="P567" i="1"/>
  <c r="O567" i="1"/>
  <c r="N567" i="1"/>
  <c r="AB567" i="1" s="1"/>
  <c r="M567" i="1"/>
  <c r="L567" i="1"/>
  <c r="K567" i="1"/>
  <c r="J567" i="1"/>
  <c r="I567" i="1"/>
  <c r="Y567" i="1" s="1"/>
  <c r="H567" i="1"/>
  <c r="G567" i="1"/>
  <c r="F567" i="1"/>
  <c r="E567" i="1"/>
  <c r="D567" i="1"/>
  <c r="C567" i="1"/>
  <c r="B567" i="1"/>
  <c r="A567" i="1"/>
  <c r="AA566" i="1"/>
  <c r="Z566" i="1"/>
  <c r="X566" i="1"/>
  <c r="W566" i="1"/>
  <c r="V566" i="1"/>
  <c r="T566" i="1"/>
  <c r="S566" i="1"/>
  <c r="R566" i="1"/>
  <c r="Q566" i="1"/>
  <c r="P566" i="1"/>
  <c r="O566" i="1"/>
  <c r="N566" i="1"/>
  <c r="AB566" i="1" s="1"/>
  <c r="M566" i="1"/>
  <c r="L566" i="1"/>
  <c r="K566" i="1"/>
  <c r="J566" i="1"/>
  <c r="I566" i="1"/>
  <c r="Y566" i="1" s="1"/>
  <c r="H566" i="1"/>
  <c r="G566" i="1"/>
  <c r="F566" i="1"/>
  <c r="E566" i="1"/>
  <c r="D566" i="1"/>
  <c r="C566" i="1"/>
  <c r="B566" i="1"/>
  <c r="A566" i="1"/>
  <c r="AA565" i="1"/>
  <c r="Z565" i="1"/>
  <c r="X565" i="1"/>
  <c r="W565" i="1"/>
  <c r="V565" i="1"/>
  <c r="T565" i="1"/>
  <c r="S565" i="1"/>
  <c r="R565" i="1"/>
  <c r="Q565" i="1"/>
  <c r="P565" i="1"/>
  <c r="O565" i="1"/>
  <c r="N565" i="1"/>
  <c r="AB565" i="1" s="1"/>
  <c r="M565" i="1"/>
  <c r="L565" i="1"/>
  <c r="K565" i="1"/>
  <c r="J565" i="1"/>
  <c r="I565" i="1"/>
  <c r="Y565" i="1" s="1"/>
  <c r="H565" i="1"/>
  <c r="G565" i="1"/>
  <c r="F565" i="1"/>
  <c r="E565" i="1"/>
  <c r="D565" i="1"/>
  <c r="C565" i="1"/>
  <c r="B565" i="1"/>
  <c r="A565" i="1"/>
  <c r="AA564" i="1"/>
  <c r="Z564" i="1"/>
  <c r="X564" i="1"/>
  <c r="W564" i="1"/>
  <c r="V564" i="1"/>
  <c r="T564" i="1"/>
  <c r="S564" i="1"/>
  <c r="R564" i="1"/>
  <c r="Q564" i="1"/>
  <c r="P564" i="1"/>
  <c r="O564" i="1"/>
  <c r="N564" i="1"/>
  <c r="AB564" i="1" s="1"/>
  <c r="M564" i="1"/>
  <c r="L564" i="1"/>
  <c r="K564" i="1"/>
  <c r="J564" i="1"/>
  <c r="I564" i="1"/>
  <c r="Y564" i="1" s="1"/>
  <c r="H564" i="1"/>
  <c r="G564" i="1"/>
  <c r="F564" i="1"/>
  <c r="E564" i="1"/>
  <c r="D564" i="1"/>
  <c r="C564" i="1"/>
  <c r="B564" i="1"/>
  <c r="A564" i="1"/>
  <c r="AA563" i="1"/>
  <c r="Z563" i="1"/>
  <c r="X563" i="1"/>
  <c r="W563" i="1"/>
  <c r="V563" i="1"/>
  <c r="T563" i="1"/>
  <c r="S563" i="1"/>
  <c r="R563" i="1"/>
  <c r="Q563" i="1"/>
  <c r="P563" i="1"/>
  <c r="O563" i="1"/>
  <c r="N563" i="1"/>
  <c r="AB563" i="1" s="1"/>
  <c r="M563" i="1"/>
  <c r="L563" i="1"/>
  <c r="K563" i="1"/>
  <c r="J563" i="1"/>
  <c r="I563" i="1"/>
  <c r="Y563" i="1" s="1"/>
  <c r="H563" i="1"/>
  <c r="G563" i="1"/>
  <c r="F563" i="1"/>
  <c r="E563" i="1"/>
  <c r="D563" i="1"/>
  <c r="C563" i="1"/>
  <c r="B563" i="1"/>
  <c r="A563" i="1"/>
  <c r="AA562" i="1"/>
  <c r="Z562" i="1"/>
  <c r="X562" i="1"/>
  <c r="W562" i="1"/>
  <c r="V562" i="1"/>
  <c r="T562" i="1"/>
  <c r="S562" i="1"/>
  <c r="R562" i="1"/>
  <c r="Q562" i="1"/>
  <c r="P562" i="1"/>
  <c r="O562" i="1"/>
  <c r="N562" i="1"/>
  <c r="AB562" i="1" s="1"/>
  <c r="M562" i="1"/>
  <c r="L562" i="1"/>
  <c r="K562" i="1"/>
  <c r="J562" i="1"/>
  <c r="I562" i="1"/>
  <c r="Y562" i="1" s="1"/>
  <c r="H562" i="1"/>
  <c r="G562" i="1"/>
  <c r="F562" i="1"/>
  <c r="E562" i="1"/>
  <c r="D562" i="1"/>
  <c r="C562" i="1"/>
  <c r="B562" i="1"/>
  <c r="A562" i="1"/>
  <c r="AA561" i="1"/>
  <c r="Z561" i="1"/>
  <c r="X561" i="1"/>
  <c r="W561" i="1"/>
  <c r="V561" i="1"/>
  <c r="T561" i="1"/>
  <c r="S561" i="1"/>
  <c r="R561" i="1"/>
  <c r="Q561" i="1"/>
  <c r="P561" i="1"/>
  <c r="O561" i="1"/>
  <c r="N561" i="1"/>
  <c r="AB561" i="1" s="1"/>
  <c r="M561" i="1"/>
  <c r="L561" i="1"/>
  <c r="K561" i="1"/>
  <c r="J561" i="1"/>
  <c r="I561" i="1"/>
  <c r="Y561" i="1" s="1"/>
  <c r="H561" i="1"/>
  <c r="G561" i="1"/>
  <c r="F561" i="1"/>
  <c r="E561" i="1"/>
  <c r="D561" i="1"/>
  <c r="C561" i="1"/>
  <c r="B561" i="1"/>
  <c r="A561" i="1"/>
  <c r="AA560" i="1"/>
  <c r="Z560" i="1"/>
  <c r="X560" i="1"/>
  <c r="W560" i="1"/>
  <c r="V560" i="1"/>
  <c r="T560" i="1"/>
  <c r="S560" i="1"/>
  <c r="R560" i="1"/>
  <c r="Q560" i="1"/>
  <c r="P560" i="1"/>
  <c r="O560" i="1"/>
  <c r="N560" i="1"/>
  <c r="AB560" i="1" s="1"/>
  <c r="M560" i="1"/>
  <c r="L560" i="1"/>
  <c r="K560" i="1"/>
  <c r="J560" i="1"/>
  <c r="I560" i="1"/>
  <c r="Y560" i="1" s="1"/>
  <c r="H560" i="1"/>
  <c r="G560" i="1"/>
  <c r="F560" i="1"/>
  <c r="E560" i="1"/>
  <c r="D560" i="1"/>
  <c r="C560" i="1"/>
  <c r="B560" i="1"/>
  <c r="A560" i="1"/>
  <c r="AB559" i="1"/>
  <c r="V559" i="1"/>
  <c r="S559" i="1"/>
  <c r="R559" i="1"/>
  <c r="Q559" i="1"/>
  <c r="P559" i="1"/>
  <c r="O559" i="1"/>
  <c r="N559" i="1"/>
  <c r="M559" i="1"/>
  <c r="L559" i="1"/>
  <c r="K559" i="1"/>
  <c r="J559" i="1"/>
  <c r="I559" i="1"/>
  <c r="H559" i="1"/>
  <c r="G559" i="1"/>
  <c r="F559" i="1"/>
  <c r="E559" i="1"/>
  <c r="D559" i="1"/>
  <c r="C559" i="1"/>
  <c r="B559" i="1"/>
  <c r="A559" i="1"/>
  <c r="Z558" i="1"/>
  <c r="U558" i="1"/>
  <c r="S558" i="1"/>
  <c r="R558" i="1"/>
  <c r="Q558" i="1"/>
  <c r="P558" i="1"/>
  <c r="O558" i="1"/>
  <c r="N558" i="1"/>
  <c r="AB558" i="1" s="1"/>
  <c r="M558" i="1"/>
  <c r="L558" i="1"/>
  <c r="K558" i="1"/>
  <c r="J558" i="1"/>
  <c r="I558" i="1"/>
  <c r="H558" i="1"/>
  <c r="G558" i="1"/>
  <c r="F558" i="1"/>
  <c r="E558" i="1"/>
  <c r="D558" i="1"/>
  <c r="C558" i="1"/>
  <c r="B558" i="1"/>
  <c r="A558" i="1"/>
  <c r="Z557" i="1"/>
  <c r="U557" i="1"/>
  <c r="S557" i="1"/>
  <c r="R557" i="1"/>
  <c r="Q557" i="1"/>
  <c r="P557" i="1"/>
  <c r="O557" i="1"/>
  <c r="N557" i="1"/>
  <c r="AB557" i="1" s="1"/>
  <c r="M557" i="1"/>
  <c r="L557" i="1"/>
  <c r="K557" i="1"/>
  <c r="J557" i="1"/>
  <c r="I557" i="1"/>
  <c r="H557" i="1"/>
  <c r="G557" i="1"/>
  <c r="F557" i="1"/>
  <c r="E557" i="1"/>
  <c r="D557" i="1"/>
  <c r="C557" i="1"/>
  <c r="B557" i="1"/>
  <c r="A557" i="1"/>
  <c r="Z556" i="1"/>
  <c r="U556" i="1"/>
  <c r="S556" i="1"/>
  <c r="R556" i="1"/>
  <c r="Q556" i="1"/>
  <c r="P556" i="1"/>
  <c r="O556" i="1"/>
  <c r="N556" i="1"/>
  <c r="AB556" i="1" s="1"/>
  <c r="M556" i="1"/>
  <c r="L556" i="1"/>
  <c r="K556" i="1"/>
  <c r="J556" i="1"/>
  <c r="I556" i="1"/>
  <c r="H556" i="1"/>
  <c r="G556" i="1"/>
  <c r="F556" i="1"/>
  <c r="E556" i="1"/>
  <c r="D556" i="1"/>
  <c r="C556" i="1"/>
  <c r="B556" i="1"/>
  <c r="A556" i="1"/>
  <c r="Z555" i="1"/>
  <c r="U555" i="1"/>
  <c r="S555" i="1"/>
  <c r="R555" i="1"/>
  <c r="Q555" i="1"/>
  <c r="P555" i="1"/>
  <c r="O555" i="1"/>
  <c r="N555" i="1"/>
  <c r="AB555" i="1" s="1"/>
  <c r="M555" i="1"/>
  <c r="L555" i="1"/>
  <c r="K555" i="1"/>
  <c r="J555" i="1"/>
  <c r="I555" i="1"/>
  <c r="H555" i="1"/>
  <c r="G555" i="1"/>
  <c r="F555" i="1"/>
  <c r="E555" i="1"/>
  <c r="D555" i="1"/>
  <c r="C555" i="1"/>
  <c r="B555" i="1"/>
  <c r="A555" i="1"/>
  <c r="Z554" i="1"/>
  <c r="U554" i="1"/>
  <c r="S554" i="1"/>
  <c r="R554" i="1"/>
  <c r="Q554" i="1"/>
  <c r="P554" i="1"/>
  <c r="O554" i="1"/>
  <c r="N554" i="1"/>
  <c r="AB554" i="1" s="1"/>
  <c r="M554" i="1"/>
  <c r="L554" i="1"/>
  <c r="K554" i="1"/>
  <c r="J554" i="1"/>
  <c r="I554" i="1"/>
  <c r="H554" i="1"/>
  <c r="G554" i="1"/>
  <c r="F554" i="1"/>
  <c r="E554" i="1"/>
  <c r="D554" i="1"/>
  <c r="C554" i="1"/>
  <c r="B554" i="1"/>
  <c r="A554" i="1"/>
  <c r="Z553" i="1"/>
  <c r="U553" i="1"/>
  <c r="S553" i="1"/>
  <c r="R553" i="1"/>
  <c r="Q553" i="1"/>
  <c r="P553" i="1"/>
  <c r="O553" i="1"/>
  <c r="N553" i="1"/>
  <c r="AB553" i="1" s="1"/>
  <c r="M553" i="1"/>
  <c r="L553" i="1"/>
  <c r="K553" i="1"/>
  <c r="J553" i="1"/>
  <c r="I553" i="1"/>
  <c r="H553" i="1"/>
  <c r="G553" i="1"/>
  <c r="F553" i="1"/>
  <c r="E553" i="1"/>
  <c r="D553" i="1"/>
  <c r="C553" i="1"/>
  <c r="B553" i="1"/>
  <c r="A553" i="1"/>
  <c r="Z552" i="1"/>
  <c r="U552" i="1"/>
  <c r="S552" i="1"/>
  <c r="R552" i="1"/>
  <c r="Q552" i="1"/>
  <c r="P552" i="1"/>
  <c r="O552" i="1"/>
  <c r="N552" i="1"/>
  <c r="AB552" i="1" s="1"/>
  <c r="M552" i="1"/>
  <c r="L552" i="1"/>
  <c r="K552" i="1"/>
  <c r="J552" i="1"/>
  <c r="I552" i="1"/>
  <c r="H552" i="1"/>
  <c r="G552" i="1"/>
  <c r="F552" i="1"/>
  <c r="E552" i="1"/>
  <c r="D552" i="1"/>
  <c r="C552" i="1"/>
  <c r="B552" i="1"/>
  <c r="A552" i="1"/>
  <c r="Z551" i="1"/>
  <c r="U551" i="1"/>
  <c r="S551" i="1"/>
  <c r="R551" i="1"/>
  <c r="Q551" i="1"/>
  <c r="P551" i="1"/>
  <c r="O551" i="1"/>
  <c r="N551" i="1"/>
  <c r="AB551" i="1" s="1"/>
  <c r="M551" i="1"/>
  <c r="L551" i="1"/>
  <c r="K551" i="1"/>
  <c r="J551" i="1"/>
  <c r="I551" i="1"/>
  <c r="H551" i="1"/>
  <c r="G551" i="1"/>
  <c r="F551" i="1"/>
  <c r="E551" i="1"/>
  <c r="D551" i="1"/>
  <c r="C551" i="1"/>
  <c r="B551" i="1"/>
  <c r="A551" i="1"/>
  <c r="Z550" i="1"/>
  <c r="U550" i="1"/>
  <c r="S550" i="1"/>
  <c r="R550" i="1"/>
  <c r="Q550" i="1"/>
  <c r="P550" i="1"/>
  <c r="O550" i="1"/>
  <c r="N550" i="1"/>
  <c r="AB550" i="1" s="1"/>
  <c r="M550" i="1"/>
  <c r="L550" i="1"/>
  <c r="K550" i="1"/>
  <c r="J550" i="1"/>
  <c r="I550" i="1"/>
  <c r="H550" i="1"/>
  <c r="G550" i="1"/>
  <c r="F550" i="1"/>
  <c r="E550" i="1"/>
  <c r="D550" i="1"/>
  <c r="C550" i="1"/>
  <c r="B550" i="1"/>
  <c r="A550" i="1"/>
  <c r="Z549" i="1"/>
  <c r="U549" i="1"/>
  <c r="S549" i="1"/>
  <c r="R549" i="1"/>
  <c r="Q549" i="1"/>
  <c r="P549" i="1"/>
  <c r="O549" i="1"/>
  <c r="N549" i="1"/>
  <c r="AB549" i="1" s="1"/>
  <c r="M549" i="1"/>
  <c r="L549" i="1"/>
  <c r="K549" i="1"/>
  <c r="J549" i="1"/>
  <c r="I549" i="1"/>
  <c r="H549" i="1"/>
  <c r="G549" i="1"/>
  <c r="F549" i="1"/>
  <c r="E549" i="1"/>
  <c r="D549" i="1"/>
  <c r="C549" i="1"/>
  <c r="B549" i="1"/>
  <c r="A549" i="1"/>
  <c r="Z548" i="1"/>
  <c r="U548" i="1"/>
  <c r="S548" i="1"/>
  <c r="R548" i="1"/>
  <c r="Q548" i="1"/>
  <c r="P548" i="1"/>
  <c r="O548" i="1"/>
  <c r="N548" i="1"/>
  <c r="AB548" i="1" s="1"/>
  <c r="M548" i="1"/>
  <c r="L548" i="1"/>
  <c r="K548" i="1"/>
  <c r="J548" i="1"/>
  <c r="I548" i="1"/>
  <c r="H548" i="1"/>
  <c r="G548" i="1"/>
  <c r="F548" i="1"/>
  <c r="E548" i="1"/>
  <c r="D548" i="1"/>
  <c r="C548" i="1"/>
  <c r="B548" i="1"/>
  <c r="A548" i="1"/>
  <c r="Z547" i="1"/>
  <c r="U547" i="1"/>
  <c r="S547" i="1"/>
  <c r="R547" i="1"/>
  <c r="Q547" i="1"/>
  <c r="P547" i="1"/>
  <c r="O547" i="1"/>
  <c r="N547" i="1"/>
  <c r="AB547" i="1" s="1"/>
  <c r="M547" i="1"/>
  <c r="L547" i="1"/>
  <c r="K547" i="1"/>
  <c r="J547" i="1"/>
  <c r="I547" i="1"/>
  <c r="H547" i="1"/>
  <c r="G547" i="1"/>
  <c r="F547" i="1"/>
  <c r="E547" i="1"/>
  <c r="D547" i="1"/>
  <c r="C547" i="1"/>
  <c r="B547" i="1"/>
  <c r="A547" i="1"/>
  <c r="Z546" i="1"/>
  <c r="U546" i="1"/>
  <c r="S546" i="1"/>
  <c r="R546" i="1"/>
  <c r="Q546" i="1"/>
  <c r="P546" i="1"/>
  <c r="O546" i="1"/>
  <c r="N546" i="1"/>
  <c r="AB546" i="1" s="1"/>
  <c r="M546" i="1"/>
  <c r="L546" i="1"/>
  <c r="K546" i="1"/>
  <c r="J546" i="1"/>
  <c r="I546" i="1"/>
  <c r="H546" i="1"/>
  <c r="G546" i="1"/>
  <c r="F546" i="1"/>
  <c r="E546" i="1"/>
  <c r="D546" i="1"/>
  <c r="C546" i="1"/>
  <c r="B546" i="1"/>
  <c r="A546" i="1"/>
  <c r="Z545" i="1"/>
  <c r="U545" i="1"/>
  <c r="S545" i="1"/>
  <c r="R545" i="1"/>
  <c r="Q545" i="1"/>
  <c r="P545" i="1"/>
  <c r="O545" i="1"/>
  <c r="N545" i="1"/>
  <c r="AB545" i="1" s="1"/>
  <c r="M545" i="1"/>
  <c r="L545" i="1"/>
  <c r="K545" i="1"/>
  <c r="J545" i="1"/>
  <c r="I545" i="1"/>
  <c r="H545" i="1"/>
  <c r="G545" i="1"/>
  <c r="F545" i="1"/>
  <c r="E545" i="1"/>
  <c r="D545" i="1"/>
  <c r="C545" i="1"/>
  <c r="B545" i="1"/>
  <c r="A545" i="1"/>
  <c r="Z544" i="1"/>
  <c r="U544" i="1"/>
  <c r="S544" i="1"/>
  <c r="R544" i="1"/>
  <c r="Q544" i="1"/>
  <c r="P544" i="1"/>
  <c r="O544" i="1"/>
  <c r="N544" i="1"/>
  <c r="AB544" i="1" s="1"/>
  <c r="M544" i="1"/>
  <c r="L544" i="1"/>
  <c r="K544" i="1"/>
  <c r="J544" i="1"/>
  <c r="I544" i="1"/>
  <c r="H544" i="1"/>
  <c r="G544" i="1"/>
  <c r="F544" i="1"/>
  <c r="E544" i="1"/>
  <c r="D544" i="1"/>
  <c r="C544" i="1"/>
  <c r="B544" i="1"/>
  <c r="A544" i="1"/>
  <c r="Z543" i="1"/>
  <c r="U543" i="1"/>
  <c r="S543" i="1"/>
  <c r="R543" i="1"/>
  <c r="Q543" i="1"/>
  <c r="P543" i="1"/>
  <c r="O543" i="1"/>
  <c r="N543" i="1"/>
  <c r="AB543" i="1" s="1"/>
  <c r="M543" i="1"/>
  <c r="L543" i="1"/>
  <c r="K543" i="1"/>
  <c r="J543" i="1"/>
  <c r="I543" i="1"/>
  <c r="H543" i="1"/>
  <c r="G543" i="1"/>
  <c r="F543" i="1"/>
  <c r="E543" i="1"/>
  <c r="D543" i="1"/>
  <c r="C543" i="1"/>
  <c r="B543" i="1"/>
  <c r="A543" i="1"/>
  <c r="Z542" i="1"/>
  <c r="U542" i="1"/>
  <c r="S542" i="1"/>
  <c r="R542" i="1"/>
  <c r="Q542" i="1"/>
  <c r="P542" i="1"/>
  <c r="O542" i="1"/>
  <c r="N542" i="1"/>
  <c r="AB542" i="1" s="1"/>
  <c r="M542" i="1"/>
  <c r="L542" i="1"/>
  <c r="K542" i="1"/>
  <c r="J542" i="1"/>
  <c r="I542" i="1"/>
  <c r="H542" i="1"/>
  <c r="G542" i="1"/>
  <c r="F542" i="1"/>
  <c r="E542" i="1"/>
  <c r="D542" i="1"/>
  <c r="C542" i="1"/>
  <c r="B542" i="1"/>
  <c r="A542" i="1"/>
  <c r="Z541" i="1"/>
  <c r="U541" i="1"/>
  <c r="S541" i="1"/>
  <c r="R541" i="1"/>
  <c r="Q541" i="1"/>
  <c r="P541" i="1"/>
  <c r="O541" i="1"/>
  <c r="N541" i="1"/>
  <c r="AB541" i="1" s="1"/>
  <c r="M541" i="1"/>
  <c r="L541" i="1"/>
  <c r="K541" i="1"/>
  <c r="J541" i="1"/>
  <c r="I541" i="1"/>
  <c r="H541" i="1"/>
  <c r="G541" i="1"/>
  <c r="F541" i="1"/>
  <c r="E541" i="1"/>
  <c r="D541" i="1"/>
  <c r="C541" i="1"/>
  <c r="B541" i="1"/>
  <c r="A541" i="1"/>
  <c r="Z540" i="1"/>
  <c r="U540" i="1"/>
  <c r="S540" i="1"/>
  <c r="R540" i="1"/>
  <c r="Q540" i="1"/>
  <c r="P540" i="1"/>
  <c r="O540" i="1"/>
  <c r="N540" i="1"/>
  <c r="AB540" i="1" s="1"/>
  <c r="M540" i="1"/>
  <c r="L540" i="1"/>
  <c r="K540" i="1"/>
  <c r="J540" i="1"/>
  <c r="I540" i="1"/>
  <c r="H540" i="1"/>
  <c r="G540" i="1"/>
  <c r="F540" i="1"/>
  <c r="E540" i="1"/>
  <c r="D540" i="1"/>
  <c r="C540" i="1"/>
  <c r="B540" i="1"/>
  <c r="A540" i="1"/>
  <c r="Z539" i="1"/>
  <c r="U539" i="1"/>
  <c r="S539" i="1"/>
  <c r="R539" i="1"/>
  <c r="Q539" i="1"/>
  <c r="P539" i="1"/>
  <c r="O539" i="1"/>
  <c r="N539" i="1"/>
  <c r="AB539" i="1" s="1"/>
  <c r="M539" i="1"/>
  <c r="L539" i="1"/>
  <c r="K539" i="1"/>
  <c r="J539" i="1"/>
  <c r="I539" i="1"/>
  <c r="H539" i="1"/>
  <c r="G539" i="1"/>
  <c r="F539" i="1"/>
  <c r="E539" i="1"/>
  <c r="D539" i="1"/>
  <c r="C539" i="1"/>
  <c r="B539" i="1"/>
  <c r="A539" i="1"/>
  <c r="Z538" i="1"/>
  <c r="U538" i="1"/>
  <c r="S538" i="1"/>
  <c r="R538" i="1"/>
  <c r="Q538" i="1"/>
  <c r="P538" i="1"/>
  <c r="O538" i="1"/>
  <c r="N538" i="1"/>
  <c r="AB538" i="1" s="1"/>
  <c r="M538" i="1"/>
  <c r="L538" i="1"/>
  <c r="K538" i="1"/>
  <c r="J538" i="1"/>
  <c r="I538" i="1"/>
  <c r="H538" i="1"/>
  <c r="G538" i="1"/>
  <c r="F538" i="1"/>
  <c r="E538" i="1"/>
  <c r="D538" i="1"/>
  <c r="C538" i="1"/>
  <c r="B538" i="1"/>
  <c r="A538" i="1"/>
  <c r="Z537" i="1"/>
  <c r="U537" i="1"/>
  <c r="S537" i="1"/>
  <c r="R537" i="1"/>
  <c r="Q537" i="1"/>
  <c r="P537" i="1"/>
  <c r="O537" i="1"/>
  <c r="N537" i="1"/>
  <c r="AB537" i="1" s="1"/>
  <c r="M537" i="1"/>
  <c r="L537" i="1"/>
  <c r="K537" i="1"/>
  <c r="J537" i="1"/>
  <c r="I537" i="1"/>
  <c r="H537" i="1"/>
  <c r="G537" i="1"/>
  <c r="F537" i="1"/>
  <c r="E537" i="1"/>
  <c r="D537" i="1"/>
  <c r="C537" i="1"/>
  <c r="B537" i="1"/>
  <c r="A537" i="1"/>
  <c r="Z536" i="1"/>
  <c r="U536" i="1"/>
  <c r="S536" i="1"/>
  <c r="R536" i="1"/>
  <c r="Q536" i="1"/>
  <c r="P536" i="1"/>
  <c r="O536" i="1"/>
  <c r="N536" i="1"/>
  <c r="AB536" i="1" s="1"/>
  <c r="M536" i="1"/>
  <c r="L536" i="1"/>
  <c r="K536" i="1"/>
  <c r="J536" i="1"/>
  <c r="I536" i="1"/>
  <c r="H536" i="1"/>
  <c r="G536" i="1"/>
  <c r="F536" i="1"/>
  <c r="E536" i="1"/>
  <c r="D536" i="1"/>
  <c r="C536" i="1"/>
  <c r="B536" i="1"/>
  <c r="A536" i="1"/>
  <c r="Z535" i="1"/>
  <c r="U535" i="1"/>
  <c r="S535" i="1"/>
  <c r="R535" i="1"/>
  <c r="Q535" i="1"/>
  <c r="P535" i="1"/>
  <c r="O535" i="1"/>
  <c r="N535" i="1"/>
  <c r="AB535" i="1" s="1"/>
  <c r="M535" i="1"/>
  <c r="L535" i="1"/>
  <c r="K535" i="1"/>
  <c r="J535" i="1"/>
  <c r="I535" i="1"/>
  <c r="H535" i="1"/>
  <c r="G535" i="1"/>
  <c r="F535" i="1"/>
  <c r="E535" i="1"/>
  <c r="D535" i="1"/>
  <c r="C535" i="1"/>
  <c r="B535" i="1"/>
  <c r="A535" i="1"/>
  <c r="Z534" i="1"/>
  <c r="U534" i="1"/>
  <c r="S534" i="1"/>
  <c r="R534" i="1"/>
  <c r="Q534" i="1"/>
  <c r="P534" i="1"/>
  <c r="O534" i="1"/>
  <c r="N534" i="1"/>
  <c r="AB534" i="1" s="1"/>
  <c r="M534" i="1"/>
  <c r="L534" i="1"/>
  <c r="K534" i="1"/>
  <c r="J534" i="1"/>
  <c r="I534" i="1"/>
  <c r="H534" i="1"/>
  <c r="G534" i="1"/>
  <c r="F534" i="1"/>
  <c r="E534" i="1"/>
  <c r="D534" i="1"/>
  <c r="C534" i="1"/>
  <c r="B534" i="1"/>
  <c r="A534" i="1"/>
  <c r="Z533" i="1"/>
  <c r="X533" i="1"/>
  <c r="T533" i="1"/>
  <c r="S533" i="1"/>
  <c r="R533" i="1"/>
  <c r="Q533" i="1"/>
  <c r="P533" i="1"/>
  <c r="O533" i="1"/>
  <c r="N533" i="1"/>
  <c r="AB533" i="1" s="1"/>
  <c r="M533" i="1"/>
  <c r="L533" i="1"/>
  <c r="K533" i="1"/>
  <c r="J533" i="1"/>
  <c r="I533" i="1"/>
  <c r="Y533" i="1" s="1"/>
  <c r="H533" i="1"/>
  <c r="G533" i="1"/>
  <c r="F533" i="1"/>
  <c r="E533" i="1"/>
  <c r="D533" i="1"/>
  <c r="C533" i="1"/>
  <c r="B533" i="1"/>
  <c r="A533" i="1"/>
  <c r="AB532" i="1"/>
  <c r="X532" i="1"/>
  <c r="U532" i="1"/>
  <c r="S532" i="1"/>
  <c r="R532" i="1"/>
  <c r="Q532" i="1"/>
  <c r="P532" i="1"/>
  <c r="O532" i="1"/>
  <c r="N532" i="1"/>
  <c r="M532" i="1"/>
  <c r="L532" i="1"/>
  <c r="K532" i="1"/>
  <c r="J532" i="1"/>
  <c r="I532" i="1"/>
  <c r="Z532" i="1" s="1"/>
  <c r="H532" i="1"/>
  <c r="G532" i="1"/>
  <c r="F532" i="1"/>
  <c r="E532" i="1"/>
  <c r="D532" i="1"/>
  <c r="C532" i="1"/>
  <c r="B532" i="1"/>
  <c r="A532" i="1"/>
  <c r="Z531" i="1"/>
  <c r="X531" i="1"/>
  <c r="T531" i="1"/>
  <c r="S531" i="1"/>
  <c r="R531" i="1"/>
  <c r="Q531" i="1"/>
  <c r="P531" i="1"/>
  <c r="O531" i="1"/>
  <c r="N531" i="1"/>
  <c r="AB531" i="1" s="1"/>
  <c r="M531" i="1"/>
  <c r="L531" i="1"/>
  <c r="K531" i="1"/>
  <c r="J531" i="1"/>
  <c r="I531" i="1"/>
  <c r="Y531" i="1" s="1"/>
  <c r="H531" i="1"/>
  <c r="G531" i="1"/>
  <c r="F531" i="1"/>
  <c r="E531" i="1"/>
  <c r="D531" i="1"/>
  <c r="C531" i="1"/>
  <c r="B531" i="1"/>
  <c r="A531" i="1"/>
  <c r="AB530" i="1"/>
  <c r="Z530" i="1"/>
  <c r="X530" i="1"/>
  <c r="W530" i="1"/>
  <c r="V530" i="1"/>
  <c r="T530" i="1"/>
  <c r="S530" i="1"/>
  <c r="R530" i="1"/>
  <c r="Q530" i="1"/>
  <c r="P530" i="1"/>
  <c r="O530" i="1"/>
  <c r="N530" i="1"/>
  <c r="M530" i="1"/>
  <c r="L530" i="1"/>
  <c r="K530" i="1"/>
  <c r="J530" i="1"/>
  <c r="I530" i="1"/>
  <c r="AA530" i="1" s="1"/>
  <c r="H530" i="1"/>
  <c r="G530" i="1"/>
  <c r="F530" i="1"/>
  <c r="E530" i="1"/>
  <c r="D530" i="1"/>
  <c r="C530" i="1"/>
  <c r="B530" i="1"/>
  <c r="A530" i="1"/>
  <c r="AA529" i="1"/>
  <c r="Z529" i="1"/>
  <c r="X529" i="1"/>
  <c r="W529" i="1"/>
  <c r="V529" i="1"/>
  <c r="T529" i="1"/>
  <c r="S529" i="1"/>
  <c r="R529" i="1"/>
  <c r="Q529" i="1"/>
  <c r="P529" i="1"/>
  <c r="O529" i="1"/>
  <c r="AB529" i="1" s="1"/>
  <c r="N529" i="1"/>
  <c r="M529" i="1"/>
  <c r="L529" i="1"/>
  <c r="K529" i="1"/>
  <c r="J529" i="1"/>
  <c r="I529" i="1"/>
  <c r="Y529" i="1" s="1"/>
  <c r="H529" i="1"/>
  <c r="G529" i="1"/>
  <c r="F529" i="1"/>
  <c r="E529" i="1"/>
  <c r="D529" i="1"/>
  <c r="C529" i="1"/>
  <c r="B529" i="1"/>
  <c r="A529" i="1"/>
  <c r="AA528" i="1"/>
  <c r="Z528" i="1"/>
  <c r="X528" i="1"/>
  <c r="W528" i="1"/>
  <c r="V528" i="1"/>
  <c r="T528" i="1"/>
  <c r="S528" i="1"/>
  <c r="R528" i="1"/>
  <c r="Q528" i="1"/>
  <c r="P528" i="1"/>
  <c r="O528" i="1"/>
  <c r="AB528" i="1" s="1"/>
  <c r="N528" i="1"/>
  <c r="M528" i="1"/>
  <c r="L528" i="1"/>
  <c r="K528" i="1"/>
  <c r="J528" i="1"/>
  <c r="I528" i="1"/>
  <c r="Y528" i="1" s="1"/>
  <c r="H528" i="1"/>
  <c r="G528" i="1"/>
  <c r="F528" i="1"/>
  <c r="E528" i="1"/>
  <c r="D528" i="1"/>
  <c r="C528" i="1"/>
  <c r="B528" i="1"/>
  <c r="A528" i="1"/>
  <c r="AA527" i="1"/>
  <c r="Z527" i="1"/>
  <c r="X527" i="1"/>
  <c r="W527" i="1"/>
  <c r="V527" i="1"/>
  <c r="T527" i="1"/>
  <c r="S527" i="1"/>
  <c r="R527" i="1"/>
  <c r="Q527" i="1"/>
  <c r="P527" i="1"/>
  <c r="O527" i="1"/>
  <c r="AB527" i="1" s="1"/>
  <c r="N527" i="1"/>
  <c r="M527" i="1"/>
  <c r="L527" i="1"/>
  <c r="K527" i="1"/>
  <c r="J527" i="1"/>
  <c r="I527" i="1"/>
  <c r="Y527" i="1" s="1"/>
  <c r="H527" i="1"/>
  <c r="G527" i="1"/>
  <c r="F527" i="1"/>
  <c r="E527" i="1"/>
  <c r="D527" i="1"/>
  <c r="C527" i="1"/>
  <c r="B527" i="1"/>
  <c r="A527" i="1"/>
  <c r="AA526" i="1"/>
  <c r="Z526" i="1"/>
  <c r="X526" i="1"/>
  <c r="W526" i="1"/>
  <c r="V526" i="1"/>
  <c r="T526" i="1"/>
  <c r="S526" i="1"/>
  <c r="R526" i="1"/>
  <c r="Q526" i="1"/>
  <c r="P526" i="1"/>
  <c r="O526" i="1"/>
  <c r="AB526" i="1" s="1"/>
  <c r="N526" i="1"/>
  <c r="M526" i="1"/>
  <c r="L526" i="1"/>
  <c r="K526" i="1"/>
  <c r="J526" i="1"/>
  <c r="I526" i="1"/>
  <c r="Y526" i="1" s="1"/>
  <c r="H526" i="1"/>
  <c r="G526" i="1"/>
  <c r="F526" i="1"/>
  <c r="E526" i="1"/>
  <c r="D526" i="1"/>
  <c r="C526" i="1"/>
  <c r="B526" i="1"/>
  <c r="A526" i="1"/>
  <c r="AA525" i="1"/>
  <c r="Z525" i="1"/>
  <c r="X525" i="1"/>
  <c r="W525" i="1"/>
  <c r="V525" i="1"/>
  <c r="T525" i="1"/>
  <c r="S525" i="1"/>
  <c r="R525" i="1"/>
  <c r="Q525" i="1"/>
  <c r="P525" i="1"/>
  <c r="O525" i="1"/>
  <c r="AB525" i="1" s="1"/>
  <c r="N525" i="1"/>
  <c r="M525" i="1"/>
  <c r="L525" i="1"/>
  <c r="K525" i="1"/>
  <c r="J525" i="1"/>
  <c r="I525" i="1"/>
  <c r="Y525" i="1" s="1"/>
  <c r="H525" i="1"/>
  <c r="G525" i="1"/>
  <c r="F525" i="1"/>
  <c r="E525" i="1"/>
  <c r="D525" i="1"/>
  <c r="C525" i="1"/>
  <c r="B525" i="1"/>
  <c r="A525" i="1"/>
  <c r="AA524" i="1"/>
  <c r="Z524" i="1"/>
  <c r="X524" i="1"/>
  <c r="W524" i="1"/>
  <c r="V524" i="1"/>
  <c r="T524" i="1"/>
  <c r="S524" i="1"/>
  <c r="R524" i="1"/>
  <c r="Q524" i="1"/>
  <c r="P524" i="1"/>
  <c r="O524" i="1"/>
  <c r="AB524" i="1" s="1"/>
  <c r="N524" i="1"/>
  <c r="M524" i="1"/>
  <c r="L524" i="1"/>
  <c r="K524" i="1"/>
  <c r="J524" i="1"/>
  <c r="I524" i="1"/>
  <c r="Y524" i="1" s="1"/>
  <c r="H524" i="1"/>
  <c r="G524" i="1"/>
  <c r="F524" i="1"/>
  <c r="E524" i="1"/>
  <c r="D524" i="1"/>
  <c r="C524" i="1"/>
  <c r="B524" i="1"/>
  <c r="A524" i="1"/>
  <c r="AA523" i="1"/>
  <c r="Z523" i="1"/>
  <c r="X523" i="1"/>
  <c r="W523" i="1"/>
  <c r="V523" i="1"/>
  <c r="T523" i="1"/>
  <c r="S523" i="1"/>
  <c r="R523" i="1"/>
  <c r="Q523" i="1"/>
  <c r="P523" i="1"/>
  <c r="O523" i="1"/>
  <c r="AB523" i="1" s="1"/>
  <c r="N523" i="1"/>
  <c r="M523" i="1"/>
  <c r="L523" i="1"/>
  <c r="K523" i="1"/>
  <c r="J523" i="1"/>
  <c r="I523" i="1"/>
  <c r="Y523" i="1" s="1"/>
  <c r="H523" i="1"/>
  <c r="G523" i="1"/>
  <c r="F523" i="1"/>
  <c r="E523" i="1"/>
  <c r="D523" i="1"/>
  <c r="C523" i="1"/>
  <c r="B523" i="1"/>
  <c r="A523" i="1"/>
  <c r="AA522" i="1"/>
  <c r="Z522" i="1"/>
  <c r="X522" i="1"/>
  <c r="W522" i="1"/>
  <c r="V522" i="1"/>
  <c r="T522" i="1"/>
  <c r="S522" i="1"/>
  <c r="R522" i="1"/>
  <c r="Q522" i="1"/>
  <c r="P522" i="1"/>
  <c r="O522" i="1"/>
  <c r="AB522" i="1" s="1"/>
  <c r="N522" i="1"/>
  <c r="M522" i="1"/>
  <c r="L522" i="1"/>
  <c r="K522" i="1"/>
  <c r="J522" i="1"/>
  <c r="I522" i="1"/>
  <c r="Y522" i="1" s="1"/>
  <c r="H522" i="1"/>
  <c r="G522" i="1"/>
  <c r="F522" i="1"/>
  <c r="E522" i="1"/>
  <c r="D522" i="1"/>
  <c r="C522" i="1"/>
  <c r="B522" i="1"/>
  <c r="A522" i="1"/>
  <c r="AA521" i="1"/>
  <c r="Z521" i="1"/>
  <c r="X521" i="1"/>
  <c r="W521" i="1"/>
  <c r="V521" i="1"/>
  <c r="T521" i="1"/>
  <c r="S521" i="1"/>
  <c r="R521" i="1"/>
  <c r="Q521" i="1"/>
  <c r="P521" i="1"/>
  <c r="O521" i="1"/>
  <c r="AB521" i="1" s="1"/>
  <c r="N521" i="1"/>
  <c r="M521" i="1"/>
  <c r="L521" i="1"/>
  <c r="K521" i="1"/>
  <c r="J521" i="1"/>
  <c r="I521" i="1"/>
  <c r="Y521" i="1" s="1"/>
  <c r="H521" i="1"/>
  <c r="G521" i="1"/>
  <c r="F521" i="1"/>
  <c r="E521" i="1"/>
  <c r="D521" i="1"/>
  <c r="C521" i="1"/>
  <c r="B521" i="1"/>
  <c r="A521" i="1"/>
  <c r="AA520" i="1"/>
  <c r="Z520" i="1"/>
  <c r="X520" i="1"/>
  <c r="W520" i="1"/>
  <c r="V520" i="1"/>
  <c r="T520" i="1"/>
  <c r="S520" i="1"/>
  <c r="R520" i="1"/>
  <c r="Q520" i="1"/>
  <c r="P520" i="1"/>
  <c r="O520" i="1"/>
  <c r="AB520" i="1" s="1"/>
  <c r="N520" i="1"/>
  <c r="M520" i="1"/>
  <c r="L520" i="1"/>
  <c r="K520" i="1"/>
  <c r="J520" i="1"/>
  <c r="I520" i="1"/>
  <c r="Y520" i="1" s="1"/>
  <c r="H520" i="1"/>
  <c r="G520" i="1"/>
  <c r="F520" i="1"/>
  <c r="E520" i="1"/>
  <c r="D520" i="1"/>
  <c r="C520" i="1"/>
  <c r="B520" i="1"/>
  <c r="A520" i="1"/>
  <c r="AA519" i="1"/>
  <c r="Z519" i="1"/>
  <c r="X519" i="1"/>
  <c r="W519" i="1"/>
  <c r="V519" i="1"/>
  <c r="T519" i="1"/>
  <c r="S519" i="1"/>
  <c r="R519" i="1"/>
  <c r="Q519" i="1"/>
  <c r="P519" i="1"/>
  <c r="O519" i="1"/>
  <c r="AB519" i="1" s="1"/>
  <c r="N519" i="1"/>
  <c r="M519" i="1"/>
  <c r="L519" i="1"/>
  <c r="K519" i="1"/>
  <c r="J519" i="1"/>
  <c r="I519" i="1"/>
  <c r="Y519" i="1" s="1"/>
  <c r="H519" i="1"/>
  <c r="G519" i="1"/>
  <c r="F519" i="1"/>
  <c r="E519" i="1"/>
  <c r="D519" i="1"/>
  <c r="C519" i="1"/>
  <c r="B519" i="1"/>
  <c r="A519" i="1"/>
  <c r="AA518" i="1"/>
  <c r="Z518" i="1"/>
  <c r="X518" i="1"/>
  <c r="W518" i="1"/>
  <c r="V518" i="1"/>
  <c r="T518" i="1"/>
  <c r="S518" i="1"/>
  <c r="R518" i="1"/>
  <c r="Q518" i="1"/>
  <c r="P518" i="1"/>
  <c r="O518" i="1"/>
  <c r="AB518" i="1" s="1"/>
  <c r="N518" i="1"/>
  <c r="M518" i="1"/>
  <c r="L518" i="1"/>
  <c r="K518" i="1"/>
  <c r="J518" i="1"/>
  <c r="I518" i="1"/>
  <c r="Y518" i="1" s="1"/>
  <c r="H518" i="1"/>
  <c r="G518" i="1"/>
  <c r="F518" i="1"/>
  <c r="E518" i="1"/>
  <c r="D518" i="1"/>
  <c r="C518" i="1"/>
  <c r="B518" i="1"/>
  <c r="A518" i="1"/>
  <c r="AA517" i="1"/>
  <c r="Z517" i="1"/>
  <c r="X517" i="1"/>
  <c r="W517" i="1"/>
  <c r="V517" i="1"/>
  <c r="T517" i="1"/>
  <c r="S517" i="1"/>
  <c r="R517" i="1"/>
  <c r="Q517" i="1"/>
  <c r="P517" i="1"/>
  <c r="O517" i="1"/>
  <c r="AB517" i="1" s="1"/>
  <c r="N517" i="1"/>
  <c r="M517" i="1"/>
  <c r="L517" i="1"/>
  <c r="K517" i="1"/>
  <c r="J517" i="1"/>
  <c r="I517" i="1"/>
  <c r="Y517" i="1" s="1"/>
  <c r="H517" i="1"/>
  <c r="G517" i="1"/>
  <c r="F517" i="1"/>
  <c r="E517" i="1"/>
  <c r="D517" i="1"/>
  <c r="C517" i="1"/>
  <c r="B517" i="1"/>
  <c r="A517" i="1"/>
  <c r="AA516" i="1"/>
  <c r="Z516" i="1"/>
  <c r="X516" i="1"/>
  <c r="W516" i="1"/>
  <c r="V516" i="1"/>
  <c r="T516" i="1"/>
  <c r="S516" i="1"/>
  <c r="R516" i="1"/>
  <c r="Q516" i="1"/>
  <c r="P516" i="1"/>
  <c r="O516" i="1"/>
  <c r="AB516" i="1" s="1"/>
  <c r="N516" i="1"/>
  <c r="M516" i="1"/>
  <c r="L516" i="1"/>
  <c r="K516" i="1"/>
  <c r="J516" i="1"/>
  <c r="I516" i="1"/>
  <c r="Y516" i="1" s="1"/>
  <c r="H516" i="1"/>
  <c r="G516" i="1"/>
  <c r="F516" i="1"/>
  <c r="E516" i="1"/>
  <c r="D516" i="1"/>
  <c r="C516" i="1"/>
  <c r="B516" i="1"/>
  <c r="A516" i="1"/>
  <c r="AA515" i="1"/>
  <c r="Z515" i="1"/>
  <c r="X515" i="1"/>
  <c r="W515" i="1"/>
  <c r="V515" i="1"/>
  <c r="T515" i="1"/>
  <c r="S515" i="1"/>
  <c r="R515" i="1"/>
  <c r="Q515" i="1"/>
  <c r="P515" i="1"/>
  <c r="O515" i="1"/>
  <c r="AB515" i="1" s="1"/>
  <c r="N515" i="1"/>
  <c r="M515" i="1"/>
  <c r="L515" i="1"/>
  <c r="K515" i="1"/>
  <c r="J515" i="1"/>
  <c r="I515" i="1"/>
  <c r="Y515" i="1" s="1"/>
  <c r="H515" i="1"/>
  <c r="G515" i="1"/>
  <c r="F515" i="1"/>
  <c r="E515" i="1"/>
  <c r="D515" i="1"/>
  <c r="C515" i="1"/>
  <c r="B515" i="1"/>
  <c r="A515" i="1"/>
  <c r="AA514" i="1"/>
  <c r="Z514" i="1"/>
  <c r="X514" i="1"/>
  <c r="W514" i="1"/>
  <c r="V514" i="1"/>
  <c r="T514" i="1"/>
  <c r="S514" i="1"/>
  <c r="R514" i="1"/>
  <c r="Q514" i="1"/>
  <c r="P514" i="1"/>
  <c r="O514" i="1"/>
  <c r="AB514" i="1" s="1"/>
  <c r="N514" i="1"/>
  <c r="M514" i="1"/>
  <c r="L514" i="1"/>
  <c r="K514" i="1"/>
  <c r="J514" i="1"/>
  <c r="I514" i="1"/>
  <c r="Y514" i="1" s="1"/>
  <c r="H514" i="1"/>
  <c r="G514" i="1"/>
  <c r="F514" i="1"/>
  <c r="E514" i="1"/>
  <c r="D514" i="1"/>
  <c r="C514" i="1"/>
  <c r="B514" i="1"/>
  <c r="A514" i="1"/>
  <c r="AA513" i="1"/>
  <c r="Z513" i="1"/>
  <c r="X513" i="1"/>
  <c r="W513" i="1"/>
  <c r="V513" i="1"/>
  <c r="T513" i="1"/>
  <c r="S513" i="1"/>
  <c r="R513" i="1"/>
  <c r="Q513" i="1"/>
  <c r="P513" i="1"/>
  <c r="O513" i="1"/>
  <c r="AB513" i="1" s="1"/>
  <c r="N513" i="1"/>
  <c r="M513" i="1"/>
  <c r="L513" i="1"/>
  <c r="K513" i="1"/>
  <c r="J513" i="1"/>
  <c r="I513" i="1"/>
  <c r="Y513" i="1" s="1"/>
  <c r="H513" i="1"/>
  <c r="G513" i="1"/>
  <c r="F513" i="1"/>
  <c r="E513" i="1"/>
  <c r="D513" i="1"/>
  <c r="C513" i="1"/>
  <c r="B513" i="1"/>
  <c r="A513" i="1"/>
  <c r="AA512" i="1"/>
  <c r="Z512" i="1"/>
  <c r="X512" i="1"/>
  <c r="W512" i="1"/>
  <c r="V512" i="1"/>
  <c r="T512" i="1"/>
  <c r="S512" i="1"/>
  <c r="R512" i="1"/>
  <c r="Q512" i="1"/>
  <c r="P512" i="1"/>
  <c r="O512" i="1"/>
  <c r="AB512" i="1" s="1"/>
  <c r="N512" i="1"/>
  <c r="M512" i="1"/>
  <c r="L512" i="1"/>
  <c r="K512" i="1"/>
  <c r="J512" i="1"/>
  <c r="I512" i="1"/>
  <c r="Y512" i="1" s="1"/>
  <c r="H512" i="1"/>
  <c r="G512" i="1"/>
  <c r="F512" i="1"/>
  <c r="E512" i="1"/>
  <c r="D512" i="1"/>
  <c r="C512" i="1"/>
  <c r="B512" i="1"/>
  <c r="A512" i="1"/>
  <c r="AA511" i="1"/>
  <c r="Z511" i="1"/>
  <c r="X511" i="1"/>
  <c r="W511" i="1"/>
  <c r="V511" i="1"/>
  <c r="T511" i="1"/>
  <c r="S511" i="1"/>
  <c r="R511" i="1"/>
  <c r="Q511" i="1"/>
  <c r="P511" i="1"/>
  <c r="O511" i="1"/>
  <c r="AB511" i="1" s="1"/>
  <c r="N511" i="1"/>
  <c r="M511" i="1"/>
  <c r="L511" i="1"/>
  <c r="K511" i="1"/>
  <c r="J511" i="1"/>
  <c r="I511" i="1"/>
  <c r="Y511" i="1" s="1"/>
  <c r="H511" i="1"/>
  <c r="G511" i="1"/>
  <c r="F511" i="1"/>
  <c r="E511" i="1"/>
  <c r="D511" i="1"/>
  <c r="C511" i="1"/>
  <c r="B511" i="1"/>
  <c r="A511" i="1"/>
  <c r="AA510" i="1"/>
  <c r="Z510" i="1"/>
  <c r="X510" i="1"/>
  <c r="W510" i="1"/>
  <c r="V510" i="1"/>
  <c r="T510" i="1"/>
  <c r="S510" i="1"/>
  <c r="R510" i="1"/>
  <c r="Q510" i="1"/>
  <c r="P510" i="1"/>
  <c r="O510" i="1"/>
  <c r="AB510" i="1" s="1"/>
  <c r="N510" i="1"/>
  <c r="M510" i="1"/>
  <c r="L510" i="1"/>
  <c r="K510" i="1"/>
  <c r="J510" i="1"/>
  <c r="I510" i="1"/>
  <c r="Y510" i="1" s="1"/>
  <c r="H510" i="1"/>
  <c r="G510" i="1"/>
  <c r="F510" i="1"/>
  <c r="E510" i="1"/>
  <c r="D510" i="1"/>
  <c r="C510" i="1"/>
  <c r="B510" i="1"/>
  <c r="A510" i="1"/>
  <c r="AA509" i="1"/>
  <c r="Z509" i="1"/>
  <c r="X509" i="1"/>
  <c r="W509" i="1"/>
  <c r="V509" i="1"/>
  <c r="T509" i="1"/>
  <c r="S509" i="1"/>
  <c r="R509" i="1"/>
  <c r="Q509" i="1"/>
  <c r="P509" i="1"/>
  <c r="O509" i="1"/>
  <c r="AB509" i="1" s="1"/>
  <c r="N509" i="1"/>
  <c r="M509" i="1"/>
  <c r="L509" i="1"/>
  <c r="K509" i="1"/>
  <c r="J509" i="1"/>
  <c r="I509" i="1"/>
  <c r="Y509" i="1" s="1"/>
  <c r="H509" i="1"/>
  <c r="G509" i="1"/>
  <c r="F509" i="1"/>
  <c r="E509" i="1"/>
  <c r="D509" i="1"/>
  <c r="C509" i="1"/>
  <c r="B509" i="1"/>
  <c r="A509" i="1"/>
  <c r="AA508" i="1"/>
  <c r="Z508" i="1"/>
  <c r="X508" i="1"/>
  <c r="W508" i="1"/>
  <c r="V508" i="1"/>
  <c r="T508" i="1"/>
  <c r="S508" i="1"/>
  <c r="R508" i="1"/>
  <c r="Q508" i="1"/>
  <c r="P508" i="1"/>
  <c r="O508" i="1"/>
  <c r="AB508" i="1" s="1"/>
  <c r="N508" i="1"/>
  <c r="M508" i="1"/>
  <c r="L508" i="1"/>
  <c r="K508" i="1"/>
  <c r="J508" i="1"/>
  <c r="I508" i="1"/>
  <c r="Y508" i="1" s="1"/>
  <c r="H508" i="1"/>
  <c r="G508" i="1"/>
  <c r="F508" i="1"/>
  <c r="E508" i="1"/>
  <c r="D508" i="1"/>
  <c r="C508" i="1"/>
  <c r="B508" i="1"/>
  <c r="A508" i="1"/>
  <c r="AA507" i="1"/>
  <c r="Z507" i="1"/>
  <c r="X507" i="1"/>
  <c r="W507" i="1"/>
  <c r="V507" i="1"/>
  <c r="T507" i="1"/>
  <c r="S507" i="1"/>
  <c r="R507" i="1"/>
  <c r="Q507" i="1"/>
  <c r="P507" i="1"/>
  <c r="O507" i="1"/>
  <c r="AB507" i="1" s="1"/>
  <c r="N507" i="1"/>
  <c r="M507" i="1"/>
  <c r="L507" i="1"/>
  <c r="K507" i="1"/>
  <c r="J507" i="1"/>
  <c r="I507" i="1"/>
  <c r="Y507" i="1" s="1"/>
  <c r="H507" i="1"/>
  <c r="G507" i="1"/>
  <c r="F507" i="1"/>
  <c r="E507" i="1"/>
  <c r="D507" i="1"/>
  <c r="C507" i="1"/>
  <c r="B507" i="1"/>
  <c r="A507" i="1"/>
  <c r="AA506" i="1"/>
  <c r="Z506" i="1"/>
  <c r="X506" i="1"/>
  <c r="W506" i="1"/>
  <c r="V506" i="1"/>
  <c r="T506" i="1"/>
  <c r="S506" i="1"/>
  <c r="R506" i="1"/>
  <c r="Q506" i="1"/>
  <c r="P506" i="1"/>
  <c r="O506" i="1"/>
  <c r="AB506" i="1" s="1"/>
  <c r="N506" i="1"/>
  <c r="M506" i="1"/>
  <c r="L506" i="1"/>
  <c r="K506" i="1"/>
  <c r="J506" i="1"/>
  <c r="I506" i="1"/>
  <c r="Y506" i="1" s="1"/>
  <c r="H506" i="1"/>
  <c r="G506" i="1"/>
  <c r="F506" i="1"/>
  <c r="E506" i="1"/>
  <c r="D506" i="1"/>
  <c r="C506" i="1"/>
  <c r="B506" i="1"/>
  <c r="A506" i="1"/>
  <c r="AA505" i="1"/>
  <c r="Z505" i="1"/>
  <c r="X505" i="1"/>
  <c r="W505" i="1"/>
  <c r="V505" i="1"/>
  <c r="T505" i="1"/>
  <c r="S505" i="1"/>
  <c r="R505" i="1"/>
  <c r="Q505" i="1"/>
  <c r="P505" i="1"/>
  <c r="O505" i="1"/>
  <c r="AB505" i="1" s="1"/>
  <c r="N505" i="1"/>
  <c r="M505" i="1"/>
  <c r="L505" i="1"/>
  <c r="K505" i="1"/>
  <c r="J505" i="1"/>
  <c r="I505" i="1"/>
  <c r="Y505" i="1" s="1"/>
  <c r="H505" i="1"/>
  <c r="G505" i="1"/>
  <c r="F505" i="1"/>
  <c r="E505" i="1"/>
  <c r="D505" i="1"/>
  <c r="C505" i="1"/>
  <c r="B505" i="1"/>
  <c r="A505" i="1"/>
  <c r="AA504" i="1"/>
  <c r="Z504" i="1"/>
  <c r="X504" i="1"/>
  <c r="W504" i="1"/>
  <c r="V504" i="1"/>
  <c r="T504" i="1"/>
  <c r="S504" i="1"/>
  <c r="R504" i="1"/>
  <c r="Q504" i="1"/>
  <c r="P504" i="1"/>
  <c r="O504" i="1"/>
  <c r="AB504" i="1" s="1"/>
  <c r="N504" i="1"/>
  <c r="M504" i="1"/>
  <c r="L504" i="1"/>
  <c r="K504" i="1"/>
  <c r="J504" i="1"/>
  <c r="I504" i="1"/>
  <c r="Y504" i="1" s="1"/>
  <c r="H504" i="1"/>
  <c r="G504" i="1"/>
  <c r="F504" i="1"/>
  <c r="E504" i="1"/>
  <c r="D504" i="1"/>
  <c r="C504" i="1"/>
  <c r="B504" i="1"/>
  <c r="A504" i="1"/>
  <c r="AA503" i="1"/>
  <c r="Z503" i="1"/>
  <c r="X503" i="1"/>
  <c r="W503" i="1"/>
  <c r="V503" i="1"/>
  <c r="T503" i="1"/>
  <c r="S503" i="1"/>
  <c r="R503" i="1"/>
  <c r="Q503" i="1"/>
  <c r="P503" i="1"/>
  <c r="O503" i="1"/>
  <c r="AB503" i="1" s="1"/>
  <c r="N503" i="1"/>
  <c r="M503" i="1"/>
  <c r="L503" i="1"/>
  <c r="K503" i="1"/>
  <c r="J503" i="1"/>
  <c r="I503" i="1"/>
  <c r="Y503" i="1" s="1"/>
  <c r="H503" i="1"/>
  <c r="G503" i="1"/>
  <c r="F503" i="1"/>
  <c r="E503" i="1"/>
  <c r="D503" i="1"/>
  <c r="C503" i="1"/>
  <c r="B503" i="1"/>
  <c r="A503" i="1"/>
  <c r="AA502" i="1"/>
  <c r="Z502" i="1"/>
  <c r="X502" i="1"/>
  <c r="W502" i="1"/>
  <c r="V502" i="1"/>
  <c r="T502" i="1"/>
  <c r="S502" i="1"/>
  <c r="R502" i="1"/>
  <c r="Q502" i="1"/>
  <c r="P502" i="1"/>
  <c r="O502" i="1"/>
  <c r="AB502" i="1" s="1"/>
  <c r="N502" i="1"/>
  <c r="M502" i="1"/>
  <c r="L502" i="1"/>
  <c r="K502" i="1"/>
  <c r="J502" i="1"/>
  <c r="I502" i="1"/>
  <c r="Y502" i="1" s="1"/>
  <c r="H502" i="1"/>
  <c r="G502" i="1"/>
  <c r="F502" i="1"/>
  <c r="E502" i="1"/>
  <c r="D502" i="1"/>
  <c r="C502" i="1"/>
  <c r="B502" i="1"/>
  <c r="A502" i="1"/>
  <c r="AA501" i="1"/>
  <c r="Z501" i="1"/>
  <c r="X501" i="1"/>
  <c r="W501" i="1"/>
  <c r="V501" i="1"/>
  <c r="T501" i="1"/>
  <c r="S501" i="1"/>
  <c r="R501" i="1"/>
  <c r="Q501" i="1"/>
  <c r="P501" i="1"/>
  <c r="O501" i="1"/>
  <c r="AB501" i="1" s="1"/>
  <c r="N501" i="1"/>
  <c r="M501" i="1"/>
  <c r="L501" i="1"/>
  <c r="K501" i="1"/>
  <c r="J501" i="1"/>
  <c r="I501" i="1"/>
  <c r="Y501" i="1" s="1"/>
  <c r="H501" i="1"/>
  <c r="G501" i="1"/>
  <c r="F501" i="1"/>
  <c r="E501" i="1"/>
  <c r="D501" i="1"/>
  <c r="C501" i="1"/>
  <c r="B501" i="1"/>
  <c r="A501" i="1"/>
  <c r="AA500" i="1"/>
  <c r="Z500" i="1"/>
  <c r="X500" i="1"/>
  <c r="W500" i="1"/>
  <c r="V500" i="1"/>
  <c r="T500" i="1"/>
  <c r="S500" i="1"/>
  <c r="R500" i="1"/>
  <c r="Q500" i="1"/>
  <c r="P500" i="1"/>
  <c r="O500" i="1"/>
  <c r="AB500" i="1" s="1"/>
  <c r="N500" i="1"/>
  <c r="M500" i="1"/>
  <c r="L500" i="1"/>
  <c r="K500" i="1"/>
  <c r="J500" i="1"/>
  <c r="I500" i="1"/>
  <c r="Y500" i="1" s="1"/>
  <c r="H500" i="1"/>
  <c r="G500" i="1"/>
  <c r="F500" i="1"/>
  <c r="E500" i="1"/>
  <c r="D500" i="1"/>
  <c r="C500" i="1"/>
  <c r="B500" i="1"/>
  <c r="A500" i="1"/>
  <c r="AA499" i="1"/>
  <c r="Z499" i="1"/>
  <c r="X499" i="1"/>
  <c r="W499" i="1"/>
  <c r="V499" i="1"/>
  <c r="T499" i="1"/>
  <c r="S499" i="1"/>
  <c r="R499" i="1"/>
  <c r="Q499" i="1"/>
  <c r="P499" i="1"/>
  <c r="O499" i="1"/>
  <c r="AB499" i="1" s="1"/>
  <c r="N499" i="1"/>
  <c r="M499" i="1"/>
  <c r="L499" i="1"/>
  <c r="K499" i="1"/>
  <c r="J499" i="1"/>
  <c r="I499" i="1"/>
  <c r="Y499" i="1" s="1"/>
  <c r="H499" i="1"/>
  <c r="G499" i="1"/>
  <c r="F499" i="1"/>
  <c r="E499" i="1"/>
  <c r="D499" i="1"/>
  <c r="C499" i="1"/>
  <c r="B499" i="1"/>
  <c r="A499" i="1"/>
  <c r="AA498" i="1"/>
  <c r="Z498" i="1"/>
  <c r="X498" i="1"/>
  <c r="W498" i="1"/>
  <c r="V498" i="1"/>
  <c r="T498" i="1"/>
  <c r="S498" i="1"/>
  <c r="R498" i="1"/>
  <c r="Q498" i="1"/>
  <c r="P498" i="1"/>
  <c r="O498" i="1"/>
  <c r="AB498" i="1" s="1"/>
  <c r="N498" i="1"/>
  <c r="M498" i="1"/>
  <c r="L498" i="1"/>
  <c r="K498" i="1"/>
  <c r="J498" i="1"/>
  <c r="I498" i="1"/>
  <c r="Y498" i="1" s="1"/>
  <c r="H498" i="1"/>
  <c r="G498" i="1"/>
  <c r="F498" i="1"/>
  <c r="E498" i="1"/>
  <c r="D498" i="1"/>
  <c r="C498" i="1"/>
  <c r="B498" i="1"/>
  <c r="A498" i="1"/>
  <c r="AA497" i="1"/>
  <c r="Z497" i="1"/>
  <c r="X497" i="1"/>
  <c r="W497" i="1"/>
  <c r="V497" i="1"/>
  <c r="T497" i="1"/>
  <c r="S497" i="1"/>
  <c r="R497" i="1"/>
  <c r="Q497" i="1"/>
  <c r="P497" i="1"/>
  <c r="O497" i="1"/>
  <c r="AB497" i="1" s="1"/>
  <c r="N497" i="1"/>
  <c r="M497" i="1"/>
  <c r="L497" i="1"/>
  <c r="K497" i="1"/>
  <c r="J497" i="1"/>
  <c r="I497" i="1"/>
  <c r="Y497" i="1" s="1"/>
  <c r="H497" i="1"/>
  <c r="G497" i="1"/>
  <c r="F497" i="1"/>
  <c r="E497" i="1"/>
  <c r="D497" i="1"/>
  <c r="C497" i="1"/>
  <c r="B497" i="1"/>
  <c r="A497" i="1"/>
  <c r="AA496" i="1"/>
  <c r="Z496" i="1"/>
  <c r="X496" i="1"/>
  <c r="W496" i="1"/>
  <c r="V496" i="1"/>
  <c r="T496" i="1"/>
  <c r="S496" i="1"/>
  <c r="R496" i="1"/>
  <c r="Q496" i="1"/>
  <c r="P496" i="1"/>
  <c r="O496" i="1"/>
  <c r="AB496" i="1" s="1"/>
  <c r="N496" i="1"/>
  <c r="M496" i="1"/>
  <c r="L496" i="1"/>
  <c r="K496" i="1"/>
  <c r="J496" i="1"/>
  <c r="I496" i="1"/>
  <c r="Y496" i="1" s="1"/>
  <c r="H496" i="1"/>
  <c r="G496" i="1"/>
  <c r="F496" i="1"/>
  <c r="E496" i="1"/>
  <c r="D496" i="1"/>
  <c r="C496" i="1"/>
  <c r="B496" i="1"/>
  <c r="A496" i="1"/>
  <c r="AA495" i="1"/>
  <c r="Z495" i="1"/>
  <c r="X495" i="1"/>
  <c r="W495" i="1"/>
  <c r="V495" i="1"/>
  <c r="T495" i="1"/>
  <c r="S495" i="1"/>
  <c r="R495" i="1"/>
  <c r="Q495" i="1"/>
  <c r="P495" i="1"/>
  <c r="O495" i="1"/>
  <c r="AB495" i="1" s="1"/>
  <c r="N495" i="1"/>
  <c r="M495" i="1"/>
  <c r="L495" i="1"/>
  <c r="K495" i="1"/>
  <c r="J495" i="1"/>
  <c r="I495" i="1"/>
  <c r="Y495" i="1" s="1"/>
  <c r="H495" i="1"/>
  <c r="G495" i="1"/>
  <c r="F495" i="1"/>
  <c r="E495" i="1"/>
  <c r="D495" i="1"/>
  <c r="C495" i="1"/>
  <c r="B495" i="1"/>
  <c r="A495" i="1"/>
  <c r="AA494" i="1"/>
  <c r="Z494" i="1"/>
  <c r="X494" i="1"/>
  <c r="W494" i="1"/>
  <c r="V494" i="1"/>
  <c r="T494" i="1"/>
  <c r="S494" i="1"/>
  <c r="R494" i="1"/>
  <c r="Q494" i="1"/>
  <c r="P494" i="1"/>
  <c r="O494" i="1"/>
  <c r="AB494" i="1" s="1"/>
  <c r="N494" i="1"/>
  <c r="M494" i="1"/>
  <c r="L494" i="1"/>
  <c r="K494" i="1"/>
  <c r="J494" i="1"/>
  <c r="I494" i="1"/>
  <c r="Y494" i="1" s="1"/>
  <c r="H494" i="1"/>
  <c r="G494" i="1"/>
  <c r="F494" i="1"/>
  <c r="E494" i="1"/>
  <c r="D494" i="1"/>
  <c r="C494" i="1"/>
  <c r="B494" i="1"/>
  <c r="A494" i="1"/>
  <c r="AA493" i="1"/>
  <c r="Z493" i="1"/>
  <c r="X493" i="1"/>
  <c r="W493" i="1"/>
  <c r="V493" i="1"/>
  <c r="T493" i="1"/>
  <c r="S493" i="1"/>
  <c r="R493" i="1"/>
  <c r="Q493" i="1"/>
  <c r="P493" i="1"/>
  <c r="O493" i="1"/>
  <c r="AB493" i="1" s="1"/>
  <c r="N493" i="1"/>
  <c r="M493" i="1"/>
  <c r="L493" i="1"/>
  <c r="K493" i="1"/>
  <c r="J493" i="1"/>
  <c r="I493" i="1"/>
  <c r="Y493" i="1" s="1"/>
  <c r="H493" i="1"/>
  <c r="G493" i="1"/>
  <c r="F493" i="1"/>
  <c r="E493" i="1"/>
  <c r="D493" i="1"/>
  <c r="C493" i="1"/>
  <c r="B493" i="1"/>
  <c r="A493" i="1"/>
  <c r="AA492" i="1"/>
  <c r="Z492" i="1"/>
  <c r="X492" i="1"/>
  <c r="W492" i="1"/>
  <c r="V492" i="1"/>
  <c r="T492" i="1"/>
  <c r="S492" i="1"/>
  <c r="R492" i="1"/>
  <c r="Q492" i="1"/>
  <c r="P492" i="1"/>
  <c r="O492" i="1"/>
  <c r="AB492" i="1" s="1"/>
  <c r="N492" i="1"/>
  <c r="M492" i="1"/>
  <c r="L492" i="1"/>
  <c r="K492" i="1"/>
  <c r="J492" i="1"/>
  <c r="I492" i="1"/>
  <c r="Y492" i="1" s="1"/>
  <c r="H492" i="1"/>
  <c r="G492" i="1"/>
  <c r="F492" i="1"/>
  <c r="E492" i="1"/>
  <c r="D492" i="1"/>
  <c r="C492" i="1"/>
  <c r="B492" i="1"/>
  <c r="A492" i="1"/>
  <c r="AA491" i="1"/>
  <c r="Z491" i="1"/>
  <c r="X491" i="1"/>
  <c r="W491" i="1"/>
  <c r="V491" i="1"/>
  <c r="T491" i="1"/>
  <c r="S491" i="1"/>
  <c r="R491" i="1"/>
  <c r="Q491" i="1"/>
  <c r="P491" i="1"/>
  <c r="O491" i="1"/>
  <c r="AB491" i="1" s="1"/>
  <c r="N491" i="1"/>
  <c r="M491" i="1"/>
  <c r="L491" i="1"/>
  <c r="K491" i="1"/>
  <c r="J491" i="1"/>
  <c r="I491" i="1"/>
  <c r="Y491" i="1" s="1"/>
  <c r="H491" i="1"/>
  <c r="G491" i="1"/>
  <c r="F491" i="1"/>
  <c r="E491" i="1"/>
  <c r="D491" i="1"/>
  <c r="C491" i="1"/>
  <c r="B491" i="1"/>
  <c r="A491" i="1"/>
  <c r="AA490" i="1"/>
  <c r="Z490" i="1"/>
  <c r="X490" i="1"/>
  <c r="W490" i="1"/>
  <c r="V490" i="1"/>
  <c r="T490" i="1"/>
  <c r="S490" i="1"/>
  <c r="R490" i="1"/>
  <c r="Q490" i="1"/>
  <c r="P490" i="1"/>
  <c r="O490" i="1"/>
  <c r="AB490" i="1" s="1"/>
  <c r="N490" i="1"/>
  <c r="M490" i="1"/>
  <c r="L490" i="1"/>
  <c r="K490" i="1"/>
  <c r="J490" i="1"/>
  <c r="I490" i="1"/>
  <c r="Y490" i="1" s="1"/>
  <c r="H490" i="1"/>
  <c r="G490" i="1"/>
  <c r="F490" i="1"/>
  <c r="E490" i="1"/>
  <c r="D490" i="1"/>
  <c r="C490" i="1"/>
  <c r="B490" i="1"/>
  <c r="A490" i="1"/>
  <c r="AA489" i="1"/>
  <c r="Z489" i="1"/>
  <c r="X489" i="1"/>
  <c r="W489" i="1"/>
  <c r="V489" i="1"/>
  <c r="T489" i="1"/>
  <c r="S489" i="1"/>
  <c r="R489" i="1"/>
  <c r="Q489" i="1"/>
  <c r="P489" i="1"/>
  <c r="O489" i="1"/>
  <c r="N489" i="1"/>
  <c r="M489" i="1"/>
  <c r="L489" i="1"/>
  <c r="K489" i="1"/>
  <c r="J489" i="1"/>
  <c r="I489" i="1"/>
  <c r="Y489" i="1" s="1"/>
  <c r="H489" i="1"/>
  <c r="G489" i="1"/>
  <c r="F489" i="1"/>
  <c r="E489" i="1"/>
  <c r="D489" i="1"/>
  <c r="C489" i="1"/>
  <c r="B489" i="1"/>
  <c r="A489" i="1"/>
  <c r="AA488" i="1"/>
  <c r="Z488" i="1"/>
  <c r="X488" i="1"/>
  <c r="W488" i="1"/>
  <c r="V488" i="1"/>
  <c r="T488" i="1"/>
  <c r="S488" i="1"/>
  <c r="R488" i="1"/>
  <c r="Q488" i="1"/>
  <c r="P488" i="1"/>
  <c r="O488" i="1"/>
  <c r="AB488" i="1" s="1"/>
  <c r="N488" i="1"/>
  <c r="M488" i="1"/>
  <c r="L488" i="1"/>
  <c r="K488" i="1"/>
  <c r="J488" i="1"/>
  <c r="I488" i="1"/>
  <c r="Y488" i="1" s="1"/>
  <c r="H488" i="1"/>
  <c r="G488" i="1"/>
  <c r="F488" i="1"/>
  <c r="E488" i="1"/>
  <c r="D488" i="1"/>
  <c r="C488" i="1"/>
  <c r="B488" i="1"/>
  <c r="A488" i="1"/>
  <c r="AA487" i="1"/>
  <c r="Z487" i="1"/>
  <c r="X487" i="1"/>
  <c r="W487" i="1"/>
  <c r="V487" i="1"/>
  <c r="T487" i="1"/>
  <c r="S487" i="1"/>
  <c r="R487" i="1"/>
  <c r="Q487" i="1"/>
  <c r="P487" i="1"/>
  <c r="O487" i="1"/>
  <c r="N487" i="1"/>
  <c r="M487" i="1"/>
  <c r="L487" i="1"/>
  <c r="K487" i="1"/>
  <c r="J487" i="1"/>
  <c r="I487" i="1"/>
  <c r="Y487" i="1" s="1"/>
  <c r="H487" i="1"/>
  <c r="G487" i="1"/>
  <c r="F487" i="1"/>
  <c r="E487" i="1"/>
  <c r="D487" i="1"/>
  <c r="C487" i="1"/>
  <c r="B487" i="1"/>
  <c r="A487" i="1"/>
  <c r="AA486" i="1"/>
  <c r="Z486" i="1"/>
  <c r="X486" i="1"/>
  <c r="W486" i="1"/>
  <c r="V486" i="1"/>
  <c r="T486" i="1"/>
  <c r="S486" i="1"/>
  <c r="R486" i="1"/>
  <c r="Q486" i="1"/>
  <c r="P486" i="1"/>
  <c r="O486" i="1"/>
  <c r="AB486" i="1" s="1"/>
  <c r="N486" i="1"/>
  <c r="M486" i="1"/>
  <c r="L486" i="1"/>
  <c r="K486" i="1"/>
  <c r="J486" i="1"/>
  <c r="I486" i="1"/>
  <c r="Y486" i="1" s="1"/>
  <c r="H486" i="1"/>
  <c r="G486" i="1"/>
  <c r="F486" i="1"/>
  <c r="E486" i="1"/>
  <c r="D486" i="1"/>
  <c r="C486" i="1"/>
  <c r="B486" i="1"/>
  <c r="A486" i="1"/>
  <c r="AA485" i="1"/>
  <c r="Z485" i="1"/>
  <c r="X485" i="1"/>
  <c r="W485" i="1"/>
  <c r="V485" i="1"/>
  <c r="T485" i="1"/>
  <c r="S485" i="1"/>
  <c r="R485" i="1"/>
  <c r="Q485" i="1"/>
  <c r="P485" i="1"/>
  <c r="O485" i="1"/>
  <c r="N485" i="1"/>
  <c r="M485" i="1"/>
  <c r="L485" i="1"/>
  <c r="K485" i="1"/>
  <c r="J485" i="1"/>
  <c r="I485" i="1"/>
  <c r="Y485" i="1" s="1"/>
  <c r="H485" i="1"/>
  <c r="G485" i="1"/>
  <c r="F485" i="1"/>
  <c r="E485" i="1"/>
  <c r="D485" i="1"/>
  <c r="C485" i="1"/>
  <c r="B485" i="1"/>
  <c r="A485" i="1"/>
  <c r="AA484" i="1"/>
  <c r="Z484" i="1"/>
  <c r="X484" i="1"/>
  <c r="W484" i="1"/>
  <c r="V484" i="1"/>
  <c r="T484" i="1"/>
  <c r="S484" i="1"/>
  <c r="R484" i="1"/>
  <c r="Q484" i="1"/>
  <c r="P484" i="1"/>
  <c r="O484" i="1"/>
  <c r="AB484" i="1" s="1"/>
  <c r="N484" i="1"/>
  <c r="M484" i="1"/>
  <c r="L484" i="1"/>
  <c r="K484" i="1"/>
  <c r="J484" i="1"/>
  <c r="I484" i="1"/>
  <c r="Y484" i="1" s="1"/>
  <c r="H484" i="1"/>
  <c r="G484" i="1"/>
  <c r="F484" i="1"/>
  <c r="E484" i="1"/>
  <c r="D484" i="1"/>
  <c r="C484" i="1"/>
  <c r="B484" i="1"/>
  <c r="A484" i="1"/>
  <c r="AA483" i="1"/>
  <c r="Z483" i="1"/>
  <c r="X483" i="1"/>
  <c r="W483" i="1"/>
  <c r="V483" i="1"/>
  <c r="T483" i="1"/>
  <c r="S483" i="1"/>
  <c r="R483" i="1"/>
  <c r="Q483" i="1"/>
  <c r="P483" i="1"/>
  <c r="O483" i="1"/>
  <c r="N483" i="1"/>
  <c r="M483" i="1"/>
  <c r="L483" i="1"/>
  <c r="K483" i="1"/>
  <c r="J483" i="1"/>
  <c r="I483" i="1"/>
  <c r="Y483" i="1" s="1"/>
  <c r="H483" i="1"/>
  <c r="G483" i="1"/>
  <c r="F483" i="1"/>
  <c r="E483" i="1"/>
  <c r="D483" i="1"/>
  <c r="C483" i="1"/>
  <c r="B483" i="1"/>
  <c r="A483" i="1"/>
  <c r="AA482" i="1"/>
  <c r="Z482" i="1"/>
  <c r="X482" i="1"/>
  <c r="W482" i="1"/>
  <c r="V482" i="1"/>
  <c r="T482" i="1"/>
  <c r="S482" i="1"/>
  <c r="R482" i="1"/>
  <c r="Q482" i="1"/>
  <c r="P482" i="1"/>
  <c r="O482" i="1"/>
  <c r="N482" i="1"/>
  <c r="M482" i="1"/>
  <c r="L482" i="1"/>
  <c r="K482" i="1"/>
  <c r="J482" i="1"/>
  <c r="I482" i="1"/>
  <c r="Y482" i="1" s="1"/>
  <c r="H482" i="1"/>
  <c r="G482" i="1"/>
  <c r="F482" i="1"/>
  <c r="E482" i="1"/>
  <c r="D482" i="1"/>
  <c r="C482" i="1"/>
  <c r="B482" i="1"/>
  <c r="A482" i="1"/>
  <c r="AA481" i="1"/>
  <c r="Z481" i="1"/>
  <c r="X481" i="1"/>
  <c r="W481" i="1"/>
  <c r="V481" i="1"/>
  <c r="T481" i="1"/>
  <c r="S481" i="1"/>
  <c r="R481" i="1"/>
  <c r="Q481" i="1"/>
  <c r="P481" i="1"/>
  <c r="O481" i="1"/>
  <c r="N481" i="1"/>
  <c r="M481" i="1"/>
  <c r="L481" i="1"/>
  <c r="K481" i="1"/>
  <c r="J481" i="1"/>
  <c r="I481" i="1"/>
  <c r="Y481" i="1" s="1"/>
  <c r="H481" i="1"/>
  <c r="G481" i="1"/>
  <c r="F481" i="1"/>
  <c r="E481" i="1"/>
  <c r="D481" i="1"/>
  <c r="C481" i="1"/>
  <c r="B481" i="1"/>
  <c r="A481" i="1"/>
  <c r="AA480" i="1"/>
  <c r="Z480" i="1"/>
  <c r="X480" i="1"/>
  <c r="W480" i="1"/>
  <c r="V480" i="1"/>
  <c r="T480" i="1"/>
  <c r="S480" i="1"/>
  <c r="R480" i="1"/>
  <c r="Q480" i="1"/>
  <c r="P480" i="1"/>
  <c r="O480" i="1"/>
  <c r="N480" i="1"/>
  <c r="M480" i="1"/>
  <c r="L480" i="1"/>
  <c r="K480" i="1"/>
  <c r="J480" i="1"/>
  <c r="I480" i="1"/>
  <c r="Y480" i="1" s="1"/>
  <c r="H480" i="1"/>
  <c r="G480" i="1"/>
  <c r="F480" i="1"/>
  <c r="E480" i="1"/>
  <c r="D480" i="1"/>
  <c r="C480" i="1"/>
  <c r="B480" i="1"/>
  <c r="A480" i="1"/>
  <c r="AA479" i="1"/>
  <c r="Z479" i="1"/>
  <c r="X479" i="1"/>
  <c r="W479" i="1"/>
  <c r="V479" i="1"/>
  <c r="T479" i="1"/>
  <c r="S479" i="1"/>
  <c r="R479" i="1"/>
  <c r="Q479" i="1"/>
  <c r="P479" i="1"/>
  <c r="O479" i="1"/>
  <c r="N479" i="1"/>
  <c r="M479" i="1"/>
  <c r="L479" i="1"/>
  <c r="K479" i="1"/>
  <c r="J479" i="1"/>
  <c r="I479" i="1"/>
  <c r="Y479" i="1" s="1"/>
  <c r="H479" i="1"/>
  <c r="G479" i="1"/>
  <c r="F479" i="1"/>
  <c r="E479" i="1"/>
  <c r="D479" i="1"/>
  <c r="C479" i="1"/>
  <c r="B479" i="1"/>
  <c r="A479" i="1"/>
  <c r="AA478" i="1"/>
  <c r="Z478" i="1"/>
  <c r="X478" i="1"/>
  <c r="W478" i="1"/>
  <c r="V478" i="1"/>
  <c r="T478" i="1"/>
  <c r="S478" i="1"/>
  <c r="R478" i="1"/>
  <c r="Q478" i="1"/>
  <c r="P478" i="1"/>
  <c r="O478" i="1"/>
  <c r="N478" i="1"/>
  <c r="M478" i="1"/>
  <c r="L478" i="1"/>
  <c r="K478" i="1"/>
  <c r="J478" i="1"/>
  <c r="I478" i="1"/>
  <c r="Y478" i="1" s="1"/>
  <c r="H478" i="1"/>
  <c r="G478" i="1"/>
  <c r="F478" i="1"/>
  <c r="E478" i="1"/>
  <c r="D478" i="1"/>
  <c r="C478" i="1"/>
  <c r="B478" i="1"/>
  <c r="A478" i="1"/>
  <c r="AA477" i="1"/>
  <c r="Z477" i="1"/>
  <c r="X477" i="1"/>
  <c r="W477" i="1"/>
  <c r="V477" i="1"/>
  <c r="T477" i="1"/>
  <c r="S477" i="1"/>
  <c r="R477" i="1"/>
  <c r="Q477" i="1"/>
  <c r="P477" i="1"/>
  <c r="O477" i="1"/>
  <c r="N477" i="1"/>
  <c r="M477" i="1"/>
  <c r="L477" i="1"/>
  <c r="K477" i="1"/>
  <c r="J477" i="1"/>
  <c r="I477" i="1"/>
  <c r="Y477" i="1" s="1"/>
  <c r="H477" i="1"/>
  <c r="G477" i="1"/>
  <c r="F477" i="1"/>
  <c r="E477" i="1"/>
  <c r="D477" i="1"/>
  <c r="C477" i="1"/>
  <c r="B477" i="1"/>
  <c r="A477" i="1"/>
  <c r="AA476" i="1"/>
  <c r="Z476" i="1"/>
  <c r="X476" i="1"/>
  <c r="W476" i="1"/>
  <c r="V476" i="1"/>
  <c r="T476" i="1"/>
  <c r="S476" i="1"/>
  <c r="R476" i="1"/>
  <c r="Q476" i="1"/>
  <c r="P476" i="1"/>
  <c r="O476" i="1"/>
  <c r="N476" i="1"/>
  <c r="M476" i="1"/>
  <c r="L476" i="1"/>
  <c r="K476" i="1"/>
  <c r="J476" i="1"/>
  <c r="I476" i="1"/>
  <c r="Y476" i="1" s="1"/>
  <c r="H476" i="1"/>
  <c r="G476" i="1"/>
  <c r="F476" i="1"/>
  <c r="E476" i="1"/>
  <c r="D476" i="1"/>
  <c r="C476" i="1"/>
  <c r="B476" i="1"/>
  <c r="A476" i="1"/>
  <c r="AA475" i="1"/>
  <c r="X475" i="1"/>
  <c r="V475" i="1"/>
  <c r="T475" i="1"/>
  <c r="S475" i="1"/>
  <c r="R475" i="1"/>
  <c r="Q475" i="1"/>
  <c r="P475" i="1"/>
  <c r="O475" i="1"/>
  <c r="N475" i="1"/>
  <c r="M475" i="1"/>
  <c r="L475" i="1"/>
  <c r="K475" i="1"/>
  <c r="J475" i="1"/>
  <c r="I475" i="1"/>
  <c r="Y475" i="1" s="1"/>
  <c r="H475" i="1"/>
  <c r="G475" i="1"/>
  <c r="F475" i="1"/>
  <c r="E475" i="1"/>
  <c r="D475" i="1"/>
  <c r="C475" i="1"/>
  <c r="B475" i="1"/>
  <c r="A475" i="1"/>
  <c r="AB474" i="1"/>
  <c r="Z474" i="1"/>
  <c r="X474" i="1"/>
  <c r="V474" i="1"/>
  <c r="T474" i="1"/>
  <c r="S474" i="1"/>
  <c r="R474" i="1"/>
  <c r="Q474" i="1"/>
  <c r="P474" i="1"/>
  <c r="O474" i="1"/>
  <c r="N474" i="1"/>
  <c r="M474" i="1"/>
  <c r="L474" i="1"/>
  <c r="K474" i="1"/>
  <c r="J474" i="1"/>
  <c r="I474" i="1"/>
  <c r="Y474" i="1" s="1"/>
  <c r="H474" i="1"/>
  <c r="G474" i="1"/>
  <c r="F474" i="1"/>
  <c r="E474" i="1"/>
  <c r="D474" i="1"/>
  <c r="C474" i="1"/>
  <c r="B474" i="1"/>
  <c r="A474" i="1"/>
  <c r="AB473" i="1"/>
  <c r="Z473" i="1"/>
  <c r="X473" i="1"/>
  <c r="V473" i="1"/>
  <c r="T473" i="1"/>
  <c r="S473" i="1"/>
  <c r="R473" i="1"/>
  <c r="Q473" i="1"/>
  <c r="P473" i="1"/>
  <c r="O473" i="1"/>
  <c r="N473" i="1"/>
  <c r="M473" i="1"/>
  <c r="L473" i="1"/>
  <c r="K473" i="1"/>
  <c r="J473" i="1"/>
  <c r="I473" i="1"/>
  <c r="Y473" i="1" s="1"/>
  <c r="H473" i="1"/>
  <c r="G473" i="1"/>
  <c r="F473" i="1"/>
  <c r="E473" i="1"/>
  <c r="D473" i="1"/>
  <c r="C473" i="1"/>
  <c r="B473" i="1"/>
  <c r="A473" i="1"/>
  <c r="AB472" i="1"/>
  <c r="Z472" i="1"/>
  <c r="X472" i="1"/>
  <c r="V472" i="1"/>
  <c r="T472" i="1"/>
  <c r="S472" i="1"/>
  <c r="R472" i="1"/>
  <c r="Q472" i="1"/>
  <c r="P472" i="1"/>
  <c r="O472" i="1"/>
  <c r="N472" i="1"/>
  <c r="M472" i="1"/>
  <c r="L472" i="1"/>
  <c r="K472" i="1"/>
  <c r="J472" i="1"/>
  <c r="I472" i="1"/>
  <c r="Y472" i="1" s="1"/>
  <c r="H472" i="1"/>
  <c r="G472" i="1"/>
  <c r="F472" i="1"/>
  <c r="E472" i="1"/>
  <c r="D472" i="1"/>
  <c r="C472" i="1"/>
  <c r="B472" i="1"/>
  <c r="A472" i="1"/>
  <c r="AB471" i="1"/>
  <c r="Z471" i="1"/>
  <c r="X471" i="1"/>
  <c r="V471" i="1"/>
  <c r="T471" i="1"/>
  <c r="S471" i="1"/>
  <c r="R471" i="1"/>
  <c r="Q471" i="1"/>
  <c r="P471" i="1"/>
  <c r="O471" i="1"/>
  <c r="N471" i="1"/>
  <c r="M471" i="1"/>
  <c r="L471" i="1"/>
  <c r="K471" i="1"/>
  <c r="J471" i="1"/>
  <c r="I471" i="1"/>
  <c r="Y471" i="1" s="1"/>
  <c r="H471" i="1"/>
  <c r="G471" i="1"/>
  <c r="F471" i="1"/>
  <c r="E471" i="1"/>
  <c r="D471" i="1"/>
  <c r="C471" i="1"/>
  <c r="B471" i="1"/>
  <c r="A471" i="1"/>
  <c r="AB470" i="1"/>
  <c r="Z470" i="1"/>
  <c r="X470" i="1"/>
  <c r="V470" i="1"/>
  <c r="T470" i="1"/>
  <c r="S470" i="1"/>
  <c r="R470" i="1"/>
  <c r="Q470" i="1"/>
  <c r="P470" i="1"/>
  <c r="O470" i="1"/>
  <c r="N470" i="1"/>
  <c r="M470" i="1"/>
  <c r="L470" i="1"/>
  <c r="K470" i="1"/>
  <c r="J470" i="1"/>
  <c r="I470" i="1"/>
  <c r="Y470" i="1" s="1"/>
  <c r="H470" i="1"/>
  <c r="G470" i="1"/>
  <c r="F470" i="1"/>
  <c r="E470" i="1"/>
  <c r="D470" i="1"/>
  <c r="C470" i="1"/>
  <c r="B470" i="1"/>
  <c r="A470" i="1"/>
  <c r="AB469" i="1"/>
  <c r="Z469" i="1"/>
  <c r="X469" i="1"/>
  <c r="V469" i="1"/>
  <c r="T469" i="1"/>
  <c r="S469" i="1"/>
  <c r="R469" i="1"/>
  <c r="Q469" i="1"/>
  <c r="P469" i="1"/>
  <c r="O469" i="1"/>
  <c r="N469" i="1"/>
  <c r="M469" i="1"/>
  <c r="L469" i="1"/>
  <c r="K469" i="1"/>
  <c r="J469" i="1"/>
  <c r="I469" i="1"/>
  <c r="Y469" i="1" s="1"/>
  <c r="H469" i="1"/>
  <c r="G469" i="1"/>
  <c r="F469" i="1"/>
  <c r="E469" i="1"/>
  <c r="D469" i="1"/>
  <c r="C469" i="1"/>
  <c r="B469" i="1"/>
  <c r="A469" i="1"/>
  <c r="AB468" i="1"/>
  <c r="Z468" i="1"/>
  <c r="X468" i="1"/>
  <c r="V468" i="1"/>
  <c r="T468" i="1"/>
  <c r="S468" i="1"/>
  <c r="R468" i="1"/>
  <c r="Q468" i="1"/>
  <c r="P468" i="1"/>
  <c r="O468" i="1"/>
  <c r="N468" i="1"/>
  <c r="M468" i="1"/>
  <c r="L468" i="1"/>
  <c r="K468" i="1"/>
  <c r="J468" i="1"/>
  <c r="I468" i="1"/>
  <c r="Y468" i="1" s="1"/>
  <c r="H468" i="1"/>
  <c r="G468" i="1"/>
  <c r="F468" i="1"/>
  <c r="E468" i="1"/>
  <c r="D468" i="1"/>
  <c r="C468" i="1"/>
  <c r="B468" i="1"/>
  <c r="A468" i="1"/>
  <c r="AB467" i="1"/>
  <c r="Z467" i="1"/>
  <c r="X467" i="1"/>
  <c r="V467" i="1"/>
  <c r="T467" i="1"/>
  <c r="S467" i="1"/>
  <c r="R467" i="1"/>
  <c r="Q467" i="1"/>
  <c r="P467" i="1"/>
  <c r="O467" i="1"/>
  <c r="N467" i="1"/>
  <c r="M467" i="1"/>
  <c r="L467" i="1"/>
  <c r="K467" i="1"/>
  <c r="J467" i="1"/>
  <c r="I467" i="1"/>
  <c r="Y467" i="1" s="1"/>
  <c r="H467" i="1"/>
  <c r="G467" i="1"/>
  <c r="F467" i="1"/>
  <c r="E467" i="1"/>
  <c r="D467" i="1"/>
  <c r="C467" i="1"/>
  <c r="B467" i="1"/>
  <c r="A467" i="1"/>
  <c r="AB466" i="1"/>
  <c r="Z466" i="1"/>
  <c r="X466" i="1"/>
  <c r="V466" i="1"/>
  <c r="T466" i="1"/>
  <c r="S466" i="1"/>
  <c r="R466" i="1"/>
  <c r="Q466" i="1"/>
  <c r="P466" i="1"/>
  <c r="O466" i="1"/>
  <c r="N466" i="1"/>
  <c r="M466" i="1"/>
  <c r="L466" i="1"/>
  <c r="K466" i="1"/>
  <c r="J466" i="1"/>
  <c r="I466" i="1"/>
  <c r="Y466" i="1" s="1"/>
  <c r="H466" i="1"/>
  <c r="G466" i="1"/>
  <c r="F466" i="1"/>
  <c r="E466" i="1"/>
  <c r="D466" i="1"/>
  <c r="C466" i="1"/>
  <c r="B466" i="1"/>
  <c r="A466" i="1"/>
  <c r="AB465" i="1"/>
  <c r="Z465" i="1"/>
  <c r="X465" i="1"/>
  <c r="V465" i="1"/>
  <c r="T465" i="1"/>
  <c r="S465" i="1"/>
  <c r="R465" i="1"/>
  <c r="Q465" i="1"/>
  <c r="P465" i="1"/>
  <c r="O465" i="1"/>
  <c r="N465" i="1"/>
  <c r="M465" i="1"/>
  <c r="L465" i="1"/>
  <c r="K465" i="1"/>
  <c r="J465" i="1"/>
  <c r="I465" i="1"/>
  <c r="Y465" i="1" s="1"/>
  <c r="H465" i="1"/>
  <c r="G465" i="1"/>
  <c r="F465" i="1"/>
  <c r="E465" i="1"/>
  <c r="D465" i="1"/>
  <c r="C465" i="1"/>
  <c r="B465" i="1"/>
  <c r="A465" i="1"/>
  <c r="AB464" i="1"/>
  <c r="Z464" i="1"/>
  <c r="X464" i="1"/>
  <c r="V464" i="1"/>
  <c r="T464" i="1"/>
  <c r="S464" i="1"/>
  <c r="R464" i="1"/>
  <c r="Q464" i="1"/>
  <c r="P464" i="1"/>
  <c r="O464" i="1"/>
  <c r="N464" i="1"/>
  <c r="M464" i="1"/>
  <c r="L464" i="1"/>
  <c r="K464" i="1"/>
  <c r="J464" i="1"/>
  <c r="I464" i="1"/>
  <c r="Y464" i="1" s="1"/>
  <c r="H464" i="1"/>
  <c r="G464" i="1"/>
  <c r="F464" i="1"/>
  <c r="E464" i="1"/>
  <c r="D464" i="1"/>
  <c r="C464" i="1"/>
  <c r="B464" i="1"/>
  <c r="A464" i="1"/>
  <c r="AB463" i="1"/>
  <c r="Z463" i="1"/>
  <c r="X463" i="1"/>
  <c r="V463" i="1"/>
  <c r="T463" i="1"/>
  <c r="S463" i="1"/>
  <c r="R463" i="1"/>
  <c r="Q463" i="1"/>
  <c r="P463" i="1"/>
  <c r="O463" i="1"/>
  <c r="N463" i="1"/>
  <c r="M463" i="1"/>
  <c r="L463" i="1"/>
  <c r="K463" i="1"/>
  <c r="J463" i="1"/>
  <c r="I463" i="1"/>
  <c r="Y463" i="1" s="1"/>
  <c r="H463" i="1"/>
  <c r="G463" i="1"/>
  <c r="F463" i="1"/>
  <c r="E463" i="1"/>
  <c r="D463" i="1"/>
  <c r="C463" i="1"/>
  <c r="B463" i="1"/>
  <c r="A463" i="1"/>
  <c r="AB462" i="1"/>
  <c r="Z462" i="1"/>
  <c r="X462" i="1"/>
  <c r="V462" i="1"/>
  <c r="T462" i="1"/>
  <c r="S462" i="1"/>
  <c r="R462" i="1"/>
  <c r="Q462" i="1"/>
  <c r="P462" i="1"/>
  <c r="O462" i="1"/>
  <c r="N462" i="1"/>
  <c r="M462" i="1"/>
  <c r="L462" i="1"/>
  <c r="K462" i="1"/>
  <c r="J462" i="1"/>
  <c r="I462" i="1"/>
  <c r="Y462" i="1" s="1"/>
  <c r="H462" i="1"/>
  <c r="G462" i="1"/>
  <c r="F462" i="1"/>
  <c r="E462" i="1"/>
  <c r="D462" i="1"/>
  <c r="C462" i="1"/>
  <c r="B462" i="1"/>
  <c r="A462" i="1"/>
  <c r="AB461" i="1"/>
  <c r="Z461" i="1"/>
  <c r="X461" i="1"/>
  <c r="V461" i="1"/>
  <c r="T461" i="1"/>
  <c r="S461" i="1"/>
  <c r="R461" i="1"/>
  <c r="Q461" i="1"/>
  <c r="P461" i="1"/>
  <c r="O461" i="1"/>
  <c r="N461" i="1"/>
  <c r="M461" i="1"/>
  <c r="L461" i="1"/>
  <c r="K461" i="1"/>
  <c r="J461" i="1"/>
  <c r="I461" i="1"/>
  <c r="Y461" i="1" s="1"/>
  <c r="H461" i="1"/>
  <c r="G461" i="1"/>
  <c r="F461" i="1"/>
  <c r="E461" i="1"/>
  <c r="D461" i="1"/>
  <c r="C461" i="1"/>
  <c r="B461" i="1"/>
  <c r="A461" i="1"/>
  <c r="AB460" i="1"/>
  <c r="Z460" i="1"/>
  <c r="X460" i="1"/>
  <c r="V460" i="1"/>
  <c r="T460" i="1"/>
  <c r="S460" i="1"/>
  <c r="R460" i="1"/>
  <c r="Q460" i="1"/>
  <c r="P460" i="1"/>
  <c r="O460" i="1"/>
  <c r="N460" i="1"/>
  <c r="M460" i="1"/>
  <c r="L460" i="1"/>
  <c r="K460" i="1"/>
  <c r="J460" i="1"/>
  <c r="I460" i="1"/>
  <c r="Y460" i="1" s="1"/>
  <c r="H460" i="1"/>
  <c r="G460" i="1"/>
  <c r="F460" i="1"/>
  <c r="E460" i="1"/>
  <c r="D460" i="1"/>
  <c r="C460" i="1"/>
  <c r="B460" i="1"/>
  <c r="A460" i="1"/>
  <c r="AB459" i="1"/>
  <c r="Z459" i="1"/>
  <c r="X459" i="1"/>
  <c r="V459" i="1"/>
  <c r="T459" i="1"/>
  <c r="S459" i="1"/>
  <c r="R459" i="1"/>
  <c r="Q459" i="1"/>
  <c r="P459" i="1"/>
  <c r="O459" i="1"/>
  <c r="N459" i="1"/>
  <c r="M459" i="1"/>
  <c r="L459" i="1"/>
  <c r="K459" i="1"/>
  <c r="J459" i="1"/>
  <c r="I459" i="1"/>
  <c r="Y459" i="1" s="1"/>
  <c r="H459" i="1"/>
  <c r="G459" i="1"/>
  <c r="F459" i="1"/>
  <c r="E459" i="1"/>
  <c r="D459" i="1"/>
  <c r="C459" i="1"/>
  <c r="B459" i="1"/>
  <c r="A459" i="1"/>
  <c r="AB458" i="1"/>
  <c r="Z458" i="1"/>
  <c r="X458" i="1"/>
  <c r="V458" i="1"/>
  <c r="T458" i="1"/>
  <c r="S458" i="1"/>
  <c r="R458" i="1"/>
  <c r="Q458" i="1"/>
  <c r="P458" i="1"/>
  <c r="O458" i="1"/>
  <c r="N458" i="1"/>
  <c r="M458" i="1"/>
  <c r="L458" i="1"/>
  <c r="K458" i="1"/>
  <c r="J458" i="1"/>
  <c r="I458" i="1"/>
  <c r="Y458" i="1" s="1"/>
  <c r="H458" i="1"/>
  <c r="G458" i="1"/>
  <c r="F458" i="1"/>
  <c r="E458" i="1"/>
  <c r="D458" i="1"/>
  <c r="C458" i="1"/>
  <c r="B458" i="1"/>
  <c r="A458" i="1"/>
  <c r="AB457" i="1"/>
  <c r="Z457" i="1"/>
  <c r="X457" i="1"/>
  <c r="V457" i="1"/>
  <c r="T457" i="1"/>
  <c r="S457" i="1"/>
  <c r="R457" i="1"/>
  <c r="Q457" i="1"/>
  <c r="P457" i="1"/>
  <c r="O457" i="1"/>
  <c r="N457" i="1"/>
  <c r="M457" i="1"/>
  <c r="L457" i="1"/>
  <c r="K457" i="1"/>
  <c r="J457" i="1"/>
  <c r="I457" i="1"/>
  <c r="Y457" i="1" s="1"/>
  <c r="H457" i="1"/>
  <c r="G457" i="1"/>
  <c r="F457" i="1"/>
  <c r="E457" i="1"/>
  <c r="D457" i="1"/>
  <c r="C457" i="1"/>
  <c r="B457" i="1"/>
  <c r="A457" i="1"/>
  <c r="AB456" i="1"/>
  <c r="Z456" i="1"/>
  <c r="X456" i="1"/>
  <c r="V456" i="1"/>
  <c r="T456" i="1"/>
  <c r="S456" i="1"/>
  <c r="R456" i="1"/>
  <c r="Q456" i="1"/>
  <c r="P456" i="1"/>
  <c r="O456" i="1"/>
  <c r="N456" i="1"/>
  <c r="M456" i="1"/>
  <c r="L456" i="1"/>
  <c r="K456" i="1"/>
  <c r="J456" i="1"/>
  <c r="I456" i="1"/>
  <c r="Y456" i="1" s="1"/>
  <c r="H456" i="1"/>
  <c r="G456" i="1"/>
  <c r="F456" i="1"/>
  <c r="E456" i="1"/>
  <c r="D456" i="1"/>
  <c r="C456" i="1"/>
  <c r="B456" i="1"/>
  <c r="A456" i="1"/>
  <c r="AB455" i="1"/>
  <c r="Z455" i="1"/>
  <c r="X455" i="1"/>
  <c r="V455" i="1"/>
  <c r="T455" i="1"/>
  <c r="S455" i="1"/>
  <c r="R455" i="1"/>
  <c r="Q455" i="1"/>
  <c r="P455" i="1"/>
  <c r="O455" i="1"/>
  <c r="N455" i="1"/>
  <c r="M455" i="1"/>
  <c r="L455" i="1"/>
  <c r="K455" i="1"/>
  <c r="J455" i="1"/>
  <c r="I455" i="1"/>
  <c r="Y455" i="1" s="1"/>
  <c r="H455" i="1"/>
  <c r="G455" i="1"/>
  <c r="F455" i="1"/>
  <c r="E455" i="1"/>
  <c r="D455" i="1"/>
  <c r="C455" i="1"/>
  <c r="B455" i="1"/>
  <c r="A455" i="1"/>
  <c r="AB454" i="1"/>
  <c r="Z454" i="1"/>
  <c r="X454" i="1"/>
  <c r="V454" i="1"/>
  <c r="T454" i="1"/>
  <c r="S454" i="1"/>
  <c r="R454" i="1"/>
  <c r="Q454" i="1"/>
  <c r="P454" i="1"/>
  <c r="O454" i="1"/>
  <c r="N454" i="1"/>
  <c r="M454" i="1"/>
  <c r="L454" i="1"/>
  <c r="K454" i="1"/>
  <c r="J454" i="1"/>
  <c r="I454" i="1"/>
  <c r="Y454" i="1" s="1"/>
  <c r="H454" i="1"/>
  <c r="G454" i="1"/>
  <c r="F454" i="1"/>
  <c r="E454" i="1"/>
  <c r="D454" i="1"/>
  <c r="C454" i="1"/>
  <c r="B454" i="1"/>
  <c r="A454" i="1"/>
  <c r="AB453" i="1"/>
  <c r="Z453" i="1"/>
  <c r="X453" i="1"/>
  <c r="V453" i="1"/>
  <c r="T453" i="1"/>
  <c r="S453" i="1"/>
  <c r="R453" i="1"/>
  <c r="Q453" i="1"/>
  <c r="P453" i="1"/>
  <c r="O453" i="1"/>
  <c r="N453" i="1"/>
  <c r="M453" i="1"/>
  <c r="L453" i="1"/>
  <c r="K453" i="1"/>
  <c r="J453" i="1"/>
  <c r="I453" i="1"/>
  <c r="Y453" i="1" s="1"/>
  <c r="H453" i="1"/>
  <c r="G453" i="1"/>
  <c r="F453" i="1"/>
  <c r="E453" i="1"/>
  <c r="D453" i="1"/>
  <c r="C453" i="1"/>
  <c r="B453" i="1"/>
  <c r="A453" i="1"/>
  <c r="AB452" i="1"/>
  <c r="Z452" i="1"/>
  <c r="X452" i="1"/>
  <c r="V452" i="1"/>
  <c r="T452" i="1"/>
  <c r="S452" i="1"/>
  <c r="R452" i="1"/>
  <c r="Q452" i="1"/>
  <c r="P452" i="1"/>
  <c r="O452" i="1"/>
  <c r="N452" i="1"/>
  <c r="M452" i="1"/>
  <c r="L452" i="1"/>
  <c r="K452" i="1"/>
  <c r="J452" i="1"/>
  <c r="I452" i="1"/>
  <c r="Y452" i="1" s="1"/>
  <c r="H452" i="1"/>
  <c r="G452" i="1"/>
  <c r="F452" i="1"/>
  <c r="E452" i="1"/>
  <c r="D452" i="1"/>
  <c r="C452" i="1"/>
  <c r="B452" i="1"/>
  <c r="A452" i="1"/>
  <c r="AB451" i="1"/>
  <c r="Z451" i="1"/>
  <c r="X451" i="1"/>
  <c r="V451" i="1"/>
  <c r="T451" i="1"/>
  <c r="S451" i="1"/>
  <c r="R451" i="1"/>
  <c r="Q451" i="1"/>
  <c r="P451" i="1"/>
  <c r="O451" i="1"/>
  <c r="N451" i="1"/>
  <c r="M451" i="1"/>
  <c r="L451" i="1"/>
  <c r="K451" i="1"/>
  <c r="J451" i="1"/>
  <c r="I451" i="1"/>
  <c r="Y451" i="1" s="1"/>
  <c r="H451" i="1"/>
  <c r="G451" i="1"/>
  <c r="F451" i="1"/>
  <c r="E451" i="1"/>
  <c r="D451" i="1"/>
  <c r="C451" i="1"/>
  <c r="B451" i="1"/>
  <c r="A451" i="1"/>
  <c r="AB450" i="1"/>
  <c r="Z450" i="1"/>
  <c r="X450" i="1"/>
  <c r="V450" i="1"/>
  <c r="T450" i="1"/>
  <c r="S450" i="1"/>
  <c r="R450" i="1"/>
  <c r="Q450" i="1"/>
  <c r="P450" i="1"/>
  <c r="O450" i="1"/>
  <c r="N450" i="1"/>
  <c r="M450" i="1"/>
  <c r="L450" i="1"/>
  <c r="K450" i="1"/>
  <c r="J450" i="1"/>
  <c r="I450" i="1"/>
  <c r="Y450" i="1" s="1"/>
  <c r="H450" i="1"/>
  <c r="G450" i="1"/>
  <c r="F450" i="1"/>
  <c r="E450" i="1"/>
  <c r="D450" i="1"/>
  <c r="C450" i="1"/>
  <c r="B450" i="1"/>
  <c r="A450" i="1"/>
  <c r="AB449" i="1"/>
  <c r="Z449" i="1"/>
  <c r="X449" i="1"/>
  <c r="V449" i="1"/>
  <c r="T449" i="1"/>
  <c r="S449" i="1"/>
  <c r="R449" i="1"/>
  <c r="Q449" i="1"/>
  <c r="P449" i="1"/>
  <c r="O449" i="1"/>
  <c r="N449" i="1"/>
  <c r="M449" i="1"/>
  <c r="L449" i="1"/>
  <c r="K449" i="1"/>
  <c r="J449" i="1"/>
  <c r="I449" i="1"/>
  <c r="Y449" i="1" s="1"/>
  <c r="H449" i="1"/>
  <c r="G449" i="1"/>
  <c r="F449" i="1"/>
  <c r="E449" i="1"/>
  <c r="D449" i="1"/>
  <c r="C449" i="1"/>
  <c r="B449" i="1"/>
  <c r="A449" i="1"/>
  <c r="AB448" i="1"/>
  <c r="Z448" i="1"/>
  <c r="X448" i="1"/>
  <c r="V448" i="1"/>
  <c r="T448" i="1"/>
  <c r="S448" i="1"/>
  <c r="R448" i="1"/>
  <c r="Q448" i="1"/>
  <c r="P448" i="1"/>
  <c r="O448" i="1"/>
  <c r="N448" i="1"/>
  <c r="M448" i="1"/>
  <c r="L448" i="1"/>
  <c r="K448" i="1"/>
  <c r="J448" i="1"/>
  <c r="I448" i="1"/>
  <c r="Y448" i="1" s="1"/>
  <c r="H448" i="1"/>
  <c r="G448" i="1"/>
  <c r="F448" i="1"/>
  <c r="E448" i="1"/>
  <c r="D448" i="1"/>
  <c r="C448" i="1"/>
  <c r="B448" i="1"/>
  <c r="A448" i="1"/>
  <c r="AB447" i="1"/>
  <c r="Z447" i="1"/>
  <c r="X447" i="1"/>
  <c r="V447" i="1"/>
  <c r="T447" i="1"/>
  <c r="S447" i="1"/>
  <c r="R447" i="1"/>
  <c r="Q447" i="1"/>
  <c r="P447" i="1"/>
  <c r="O447" i="1"/>
  <c r="N447" i="1"/>
  <c r="M447" i="1"/>
  <c r="L447" i="1"/>
  <c r="K447" i="1"/>
  <c r="J447" i="1"/>
  <c r="I447" i="1"/>
  <c r="Y447" i="1" s="1"/>
  <c r="H447" i="1"/>
  <c r="G447" i="1"/>
  <c r="F447" i="1"/>
  <c r="E447" i="1"/>
  <c r="D447" i="1"/>
  <c r="C447" i="1"/>
  <c r="B447" i="1"/>
  <c r="A447" i="1"/>
  <c r="AB446" i="1"/>
  <c r="Z446" i="1"/>
  <c r="X446" i="1"/>
  <c r="V446" i="1"/>
  <c r="T446" i="1"/>
  <c r="S446" i="1"/>
  <c r="R446" i="1"/>
  <c r="Q446" i="1"/>
  <c r="P446" i="1"/>
  <c r="O446" i="1"/>
  <c r="N446" i="1"/>
  <c r="M446" i="1"/>
  <c r="L446" i="1"/>
  <c r="K446" i="1"/>
  <c r="J446" i="1"/>
  <c r="I446" i="1"/>
  <c r="Y446" i="1" s="1"/>
  <c r="H446" i="1"/>
  <c r="G446" i="1"/>
  <c r="F446" i="1"/>
  <c r="E446" i="1"/>
  <c r="D446" i="1"/>
  <c r="C446" i="1"/>
  <c r="B446" i="1"/>
  <c r="A446" i="1"/>
  <c r="AB445" i="1"/>
  <c r="Z445" i="1"/>
  <c r="X445" i="1"/>
  <c r="V445" i="1"/>
  <c r="T445" i="1"/>
  <c r="S445" i="1"/>
  <c r="R445" i="1"/>
  <c r="Q445" i="1"/>
  <c r="P445" i="1"/>
  <c r="O445" i="1"/>
  <c r="N445" i="1"/>
  <c r="M445" i="1"/>
  <c r="L445" i="1"/>
  <c r="K445" i="1"/>
  <c r="J445" i="1"/>
  <c r="I445" i="1"/>
  <c r="Y445" i="1" s="1"/>
  <c r="H445" i="1"/>
  <c r="G445" i="1"/>
  <c r="F445" i="1"/>
  <c r="E445" i="1"/>
  <c r="D445" i="1"/>
  <c r="C445" i="1"/>
  <c r="B445" i="1"/>
  <c r="A445" i="1"/>
  <c r="AB444" i="1"/>
  <c r="Z444" i="1"/>
  <c r="X444" i="1"/>
  <c r="V444" i="1"/>
  <c r="T444" i="1"/>
  <c r="S444" i="1"/>
  <c r="R444" i="1"/>
  <c r="Q444" i="1"/>
  <c r="P444" i="1"/>
  <c r="O444" i="1"/>
  <c r="N444" i="1"/>
  <c r="M444" i="1"/>
  <c r="L444" i="1"/>
  <c r="K444" i="1"/>
  <c r="J444" i="1"/>
  <c r="I444" i="1"/>
  <c r="Y444" i="1" s="1"/>
  <c r="H444" i="1"/>
  <c r="G444" i="1"/>
  <c r="F444" i="1"/>
  <c r="E444" i="1"/>
  <c r="D444" i="1"/>
  <c r="C444" i="1"/>
  <c r="B444" i="1"/>
  <c r="A444" i="1"/>
  <c r="AB443" i="1"/>
  <c r="Z443" i="1"/>
  <c r="X443" i="1"/>
  <c r="V443" i="1"/>
  <c r="T443" i="1"/>
  <c r="S443" i="1"/>
  <c r="R443" i="1"/>
  <c r="Q443" i="1"/>
  <c r="P443" i="1"/>
  <c r="O443" i="1"/>
  <c r="N443" i="1"/>
  <c r="M443" i="1"/>
  <c r="L443" i="1"/>
  <c r="K443" i="1"/>
  <c r="J443" i="1"/>
  <c r="I443" i="1"/>
  <c r="Y443" i="1" s="1"/>
  <c r="H443" i="1"/>
  <c r="G443" i="1"/>
  <c r="F443" i="1"/>
  <c r="E443" i="1"/>
  <c r="D443" i="1"/>
  <c r="C443" i="1"/>
  <c r="B443" i="1"/>
  <c r="A443" i="1"/>
  <c r="AB442" i="1"/>
  <c r="Z442" i="1"/>
  <c r="X442" i="1"/>
  <c r="V442" i="1"/>
  <c r="T442" i="1"/>
  <c r="S442" i="1"/>
  <c r="R442" i="1"/>
  <c r="Q442" i="1"/>
  <c r="P442" i="1"/>
  <c r="O442" i="1"/>
  <c r="N442" i="1"/>
  <c r="M442" i="1"/>
  <c r="L442" i="1"/>
  <c r="K442" i="1"/>
  <c r="J442" i="1"/>
  <c r="I442" i="1"/>
  <c r="Y442" i="1" s="1"/>
  <c r="H442" i="1"/>
  <c r="G442" i="1"/>
  <c r="F442" i="1"/>
  <c r="E442" i="1"/>
  <c r="D442" i="1"/>
  <c r="C442" i="1"/>
  <c r="B442" i="1"/>
  <c r="A442" i="1"/>
  <c r="AB441" i="1"/>
  <c r="Z441" i="1"/>
  <c r="X441" i="1"/>
  <c r="V441" i="1"/>
  <c r="T441" i="1"/>
  <c r="S441" i="1"/>
  <c r="R441" i="1"/>
  <c r="Q441" i="1"/>
  <c r="P441" i="1"/>
  <c r="O441" i="1"/>
  <c r="N441" i="1"/>
  <c r="M441" i="1"/>
  <c r="L441" i="1"/>
  <c r="K441" i="1"/>
  <c r="J441" i="1"/>
  <c r="I441" i="1"/>
  <c r="Y441" i="1" s="1"/>
  <c r="H441" i="1"/>
  <c r="G441" i="1"/>
  <c r="F441" i="1"/>
  <c r="E441" i="1"/>
  <c r="D441" i="1"/>
  <c r="C441" i="1"/>
  <c r="B441" i="1"/>
  <c r="A441" i="1"/>
  <c r="AB440" i="1"/>
  <c r="Z440" i="1"/>
  <c r="X440" i="1"/>
  <c r="V440" i="1"/>
  <c r="T440" i="1"/>
  <c r="S440" i="1"/>
  <c r="R440" i="1"/>
  <c r="Q440" i="1"/>
  <c r="P440" i="1"/>
  <c r="O440" i="1"/>
  <c r="N440" i="1"/>
  <c r="M440" i="1"/>
  <c r="L440" i="1"/>
  <c r="K440" i="1"/>
  <c r="J440" i="1"/>
  <c r="I440" i="1"/>
  <c r="Y440" i="1" s="1"/>
  <c r="H440" i="1"/>
  <c r="G440" i="1"/>
  <c r="F440" i="1"/>
  <c r="E440" i="1"/>
  <c r="D440" i="1"/>
  <c r="C440" i="1"/>
  <c r="B440" i="1"/>
  <c r="A440" i="1"/>
  <c r="AB439" i="1"/>
  <c r="Z439" i="1"/>
  <c r="X439" i="1"/>
  <c r="V439" i="1"/>
  <c r="T439" i="1"/>
  <c r="S439" i="1"/>
  <c r="R439" i="1"/>
  <c r="Q439" i="1"/>
  <c r="P439" i="1"/>
  <c r="O439" i="1"/>
  <c r="N439" i="1"/>
  <c r="M439" i="1"/>
  <c r="L439" i="1"/>
  <c r="K439" i="1"/>
  <c r="J439" i="1"/>
  <c r="I439" i="1"/>
  <c r="Y439" i="1" s="1"/>
  <c r="H439" i="1"/>
  <c r="G439" i="1"/>
  <c r="F439" i="1"/>
  <c r="E439" i="1"/>
  <c r="D439" i="1"/>
  <c r="C439" i="1"/>
  <c r="B439" i="1"/>
  <c r="A439" i="1"/>
  <c r="AB438" i="1"/>
  <c r="Z438" i="1"/>
  <c r="X438" i="1"/>
  <c r="V438" i="1"/>
  <c r="T438" i="1"/>
  <c r="S438" i="1"/>
  <c r="R438" i="1"/>
  <c r="Q438" i="1"/>
  <c r="P438" i="1"/>
  <c r="O438" i="1"/>
  <c r="N438" i="1"/>
  <c r="M438" i="1"/>
  <c r="L438" i="1"/>
  <c r="K438" i="1"/>
  <c r="J438" i="1"/>
  <c r="I438" i="1"/>
  <c r="Y438" i="1" s="1"/>
  <c r="H438" i="1"/>
  <c r="G438" i="1"/>
  <c r="F438" i="1"/>
  <c r="E438" i="1"/>
  <c r="D438" i="1"/>
  <c r="C438" i="1"/>
  <c r="B438" i="1"/>
  <c r="A438" i="1"/>
  <c r="AB437" i="1"/>
  <c r="Z437" i="1"/>
  <c r="X437" i="1"/>
  <c r="V437" i="1"/>
  <c r="T437" i="1"/>
  <c r="S437" i="1"/>
  <c r="R437" i="1"/>
  <c r="Q437" i="1"/>
  <c r="P437" i="1"/>
  <c r="O437" i="1"/>
  <c r="N437" i="1"/>
  <c r="M437" i="1"/>
  <c r="L437" i="1"/>
  <c r="K437" i="1"/>
  <c r="J437" i="1"/>
  <c r="I437" i="1"/>
  <c r="Y437" i="1" s="1"/>
  <c r="H437" i="1"/>
  <c r="G437" i="1"/>
  <c r="F437" i="1"/>
  <c r="E437" i="1"/>
  <c r="D437" i="1"/>
  <c r="C437" i="1"/>
  <c r="B437" i="1"/>
  <c r="A437" i="1"/>
  <c r="AB436" i="1"/>
  <c r="Z436" i="1"/>
  <c r="X436" i="1"/>
  <c r="V436" i="1"/>
  <c r="T436" i="1"/>
  <c r="S436" i="1"/>
  <c r="R436" i="1"/>
  <c r="Q436" i="1"/>
  <c r="P436" i="1"/>
  <c r="O436" i="1"/>
  <c r="N436" i="1"/>
  <c r="M436" i="1"/>
  <c r="L436" i="1"/>
  <c r="K436" i="1"/>
  <c r="J436" i="1"/>
  <c r="I436" i="1"/>
  <c r="Y436" i="1" s="1"/>
  <c r="H436" i="1"/>
  <c r="G436" i="1"/>
  <c r="F436" i="1"/>
  <c r="E436" i="1"/>
  <c r="D436" i="1"/>
  <c r="C436" i="1"/>
  <c r="B436" i="1"/>
  <c r="A436" i="1"/>
  <c r="AB435" i="1"/>
  <c r="Z435" i="1"/>
  <c r="X435" i="1"/>
  <c r="V435" i="1"/>
  <c r="T435" i="1"/>
  <c r="S435" i="1"/>
  <c r="R435" i="1"/>
  <c r="Q435" i="1"/>
  <c r="P435" i="1"/>
  <c r="O435" i="1"/>
  <c r="N435" i="1"/>
  <c r="M435" i="1"/>
  <c r="L435" i="1"/>
  <c r="K435" i="1"/>
  <c r="J435" i="1"/>
  <c r="I435" i="1"/>
  <c r="Y435" i="1" s="1"/>
  <c r="H435" i="1"/>
  <c r="G435" i="1"/>
  <c r="F435" i="1"/>
  <c r="E435" i="1"/>
  <c r="D435" i="1"/>
  <c r="C435" i="1"/>
  <c r="B435" i="1"/>
  <c r="A435" i="1"/>
  <c r="AB434" i="1"/>
  <c r="Z434" i="1"/>
  <c r="X434" i="1"/>
  <c r="V434" i="1"/>
  <c r="T434" i="1"/>
  <c r="S434" i="1"/>
  <c r="R434" i="1"/>
  <c r="Q434" i="1"/>
  <c r="P434" i="1"/>
  <c r="O434" i="1"/>
  <c r="N434" i="1"/>
  <c r="M434" i="1"/>
  <c r="L434" i="1"/>
  <c r="K434" i="1"/>
  <c r="J434" i="1"/>
  <c r="I434" i="1"/>
  <c r="Y434" i="1" s="1"/>
  <c r="H434" i="1"/>
  <c r="G434" i="1"/>
  <c r="F434" i="1"/>
  <c r="E434" i="1"/>
  <c r="D434" i="1"/>
  <c r="C434" i="1"/>
  <c r="B434" i="1"/>
  <c r="A434" i="1"/>
  <c r="AB433" i="1"/>
  <c r="Z433" i="1"/>
  <c r="X433" i="1"/>
  <c r="V433" i="1"/>
  <c r="T433" i="1"/>
  <c r="S433" i="1"/>
  <c r="R433" i="1"/>
  <c r="Q433" i="1"/>
  <c r="P433" i="1"/>
  <c r="O433" i="1"/>
  <c r="N433" i="1"/>
  <c r="M433" i="1"/>
  <c r="L433" i="1"/>
  <c r="K433" i="1"/>
  <c r="J433" i="1"/>
  <c r="I433" i="1"/>
  <c r="Y433" i="1" s="1"/>
  <c r="H433" i="1"/>
  <c r="G433" i="1"/>
  <c r="F433" i="1"/>
  <c r="E433" i="1"/>
  <c r="D433" i="1"/>
  <c r="C433" i="1"/>
  <c r="B433" i="1"/>
  <c r="A433" i="1"/>
  <c r="AB432" i="1"/>
  <c r="Z432" i="1"/>
  <c r="X432" i="1"/>
  <c r="V432" i="1"/>
  <c r="T432" i="1"/>
  <c r="S432" i="1"/>
  <c r="R432" i="1"/>
  <c r="Q432" i="1"/>
  <c r="P432" i="1"/>
  <c r="O432" i="1"/>
  <c r="N432" i="1"/>
  <c r="M432" i="1"/>
  <c r="L432" i="1"/>
  <c r="K432" i="1"/>
  <c r="J432" i="1"/>
  <c r="I432" i="1"/>
  <c r="Y432" i="1" s="1"/>
  <c r="H432" i="1"/>
  <c r="G432" i="1"/>
  <c r="F432" i="1"/>
  <c r="E432" i="1"/>
  <c r="D432" i="1"/>
  <c r="C432" i="1"/>
  <c r="B432" i="1"/>
  <c r="A432" i="1"/>
  <c r="AB431" i="1"/>
  <c r="Z431" i="1"/>
  <c r="X431" i="1"/>
  <c r="V431" i="1"/>
  <c r="T431" i="1"/>
  <c r="S431" i="1"/>
  <c r="R431" i="1"/>
  <c r="Q431" i="1"/>
  <c r="P431" i="1"/>
  <c r="O431" i="1"/>
  <c r="N431" i="1"/>
  <c r="M431" i="1"/>
  <c r="L431" i="1"/>
  <c r="K431" i="1"/>
  <c r="J431" i="1"/>
  <c r="I431" i="1"/>
  <c r="Y431" i="1" s="1"/>
  <c r="H431" i="1"/>
  <c r="G431" i="1"/>
  <c r="F431" i="1"/>
  <c r="E431" i="1"/>
  <c r="D431" i="1"/>
  <c r="C431" i="1"/>
  <c r="B431" i="1"/>
  <c r="A431" i="1"/>
  <c r="AB430" i="1"/>
  <c r="Z430" i="1"/>
  <c r="X430" i="1"/>
  <c r="V430" i="1"/>
  <c r="T430" i="1"/>
  <c r="S430" i="1"/>
  <c r="R430" i="1"/>
  <c r="Q430" i="1"/>
  <c r="P430" i="1"/>
  <c r="O430" i="1"/>
  <c r="N430" i="1"/>
  <c r="M430" i="1"/>
  <c r="L430" i="1"/>
  <c r="K430" i="1"/>
  <c r="J430" i="1"/>
  <c r="I430" i="1"/>
  <c r="Y430" i="1" s="1"/>
  <c r="H430" i="1"/>
  <c r="G430" i="1"/>
  <c r="F430" i="1"/>
  <c r="E430" i="1"/>
  <c r="D430" i="1"/>
  <c r="C430" i="1"/>
  <c r="B430" i="1"/>
  <c r="A430" i="1"/>
  <c r="AB429" i="1"/>
  <c r="Z429" i="1"/>
  <c r="X429" i="1"/>
  <c r="V429" i="1"/>
  <c r="T429" i="1"/>
  <c r="S429" i="1"/>
  <c r="R429" i="1"/>
  <c r="Q429" i="1"/>
  <c r="P429" i="1"/>
  <c r="O429" i="1"/>
  <c r="N429" i="1"/>
  <c r="M429" i="1"/>
  <c r="L429" i="1"/>
  <c r="K429" i="1"/>
  <c r="J429" i="1"/>
  <c r="I429" i="1"/>
  <c r="Y429" i="1" s="1"/>
  <c r="H429" i="1"/>
  <c r="G429" i="1"/>
  <c r="F429" i="1"/>
  <c r="E429" i="1"/>
  <c r="D429" i="1"/>
  <c r="C429" i="1"/>
  <c r="B429" i="1"/>
  <c r="A429" i="1"/>
  <c r="AB428" i="1"/>
  <c r="Z428" i="1"/>
  <c r="X428" i="1"/>
  <c r="V428" i="1"/>
  <c r="T428" i="1"/>
  <c r="S428" i="1"/>
  <c r="R428" i="1"/>
  <c r="Q428" i="1"/>
  <c r="P428" i="1"/>
  <c r="O428" i="1"/>
  <c r="N428" i="1"/>
  <c r="M428" i="1"/>
  <c r="L428" i="1"/>
  <c r="K428" i="1"/>
  <c r="J428" i="1"/>
  <c r="I428" i="1"/>
  <c r="Y428" i="1" s="1"/>
  <c r="H428" i="1"/>
  <c r="G428" i="1"/>
  <c r="F428" i="1"/>
  <c r="E428" i="1"/>
  <c r="D428" i="1"/>
  <c r="C428" i="1"/>
  <c r="B428" i="1"/>
  <c r="A428" i="1"/>
  <c r="AB427" i="1"/>
  <c r="Z427" i="1"/>
  <c r="X427" i="1"/>
  <c r="V427" i="1"/>
  <c r="T427" i="1"/>
  <c r="S427" i="1"/>
  <c r="R427" i="1"/>
  <c r="Q427" i="1"/>
  <c r="P427" i="1"/>
  <c r="O427" i="1"/>
  <c r="N427" i="1"/>
  <c r="M427" i="1"/>
  <c r="L427" i="1"/>
  <c r="K427" i="1"/>
  <c r="J427" i="1"/>
  <c r="I427" i="1"/>
  <c r="Y427" i="1" s="1"/>
  <c r="H427" i="1"/>
  <c r="G427" i="1"/>
  <c r="F427" i="1"/>
  <c r="E427" i="1"/>
  <c r="D427" i="1"/>
  <c r="C427" i="1"/>
  <c r="B427" i="1"/>
  <c r="A427" i="1"/>
  <c r="AB426" i="1"/>
  <c r="Z426" i="1"/>
  <c r="X426" i="1"/>
  <c r="V426" i="1"/>
  <c r="T426" i="1"/>
  <c r="S426" i="1"/>
  <c r="R426" i="1"/>
  <c r="Q426" i="1"/>
  <c r="P426" i="1"/>
  <c r="O426" i="1"/>
  <c r="N426" i="1"/>
  <c r="M426" i="1"/>
  <c r="L426" i="1"/>
  <c r="K426" i="1"/>
  <c r="J426" i="1"/>
  <c r="I426" i="1"/>
  <c r="Y426" i="1" s="1"/>
  <c r="H426" i="1"/>
  <c r="G426" i="1"/>
  <c r="F426" i="1"/>
  <c r="E426" i="1"/>
  <c r="D426" i="1"/>
  <c r="C426" i="1"/>
  <c r="B426" i="1"/>
  <c r="A426" i="1"/>
  <c r="AB425" i="1"/>
  <c r="Z425" i="1"/>
  <c r="X425" i="1"/>
  <c r="V425" i="1"/>
  <c r="T425" i="1"/>
  <c r="S425" i="1"/>
  <c r="R425" i="1"/>
  <c r="Q425" i="1"/>
  <c r="P425" i="1"/>
  <c r="O425" i="1"/>
  <c r="N425" i="1"/>
  <c r="M425" i="1"/>
  <c r="L425" i="1"/>
  <c r="K425" i="1"/>
  <c r="J425" i="1"/>
  <c r="I425" i="1"/>
  <c r="Y425" i="1" s="1"/>
  <c r="H425" i="1"/>
  <c r="G425" i="1"/>
  <c r="F425" i="1"/>
  <c r="E425" i="1"/>
  <c r="D425" i="1"/>
  <c r="C425" i="1"/>
  <c r="B425" i="1"/>
  <c r="A425" i="1"/>
  <c r="AB424" i="1"/>
  <c r="Z424" i="1"/>
  <c r="X424" i="1"/>
  <c r="V424" i="1"/>
  <c r="T424" i="1"/>
  <c r="S424" i="1"/>
  <c r="R424" i="1"/>
  <c r="Q424" i="1"/>
  <c r="P424" i="1"/>
  <c r="O424" i="1"/>
  <c r="N424" i="1"/>
  <c r="M424" i="1"/>
  <c r="L424" i="1"/>
  <c r="K424" i="1"/>
  <c r="J424" i="1"/>
  <c r="I424" i="1"/>
  <c r="Y424" i="1" s="1"/>
  <c r="H424" i="1"/>
  <c r="G424" i="1"/>
  <c r="F424" i="1"/>
  <c r="E424" i="1"/>
  <c r="D424" i="1"/>
  <c r="C424" i="1"/>
  <c r="B424" i="1"/>
  <c r="A424" i="1"/>
  <c r="AB423" i="1"/>
  <c r="Z423" i="1"/>
  <c r="X423" i="1"/>
  <c r="V423" i="1"/>
  <c r="T423" i="1"/>
  <c r="S423" i="1"/>
  <c r="R423" i="1"/>
  <c r="Q423" i="1"/>
  <c r="P423" i="1"/>
  <c r="O423" i="1"/>
  <c r="N423" i="1"/>
  <c r="M423" i="1"/>
  <c r="L423" i="1"/>
  <c r="K423" i="1"/>
  <c r="J423" i="1"/>
  <c r="I423" i="1"/>
  <c r="Y423" i="1" s="1"/>
  <c r="H423" i="1"/>
  <c r="G423" i="1"/>
  <c r="F423" i="1"/>
  <c r="E423" i="1"/>
  <c r="D423" i="1"/>
  <c r="C423" i="1"/>
  <c r="B423" i="1"/>
  <c r="A423" i="1"/>
  <c r="AB422" i="1"/>
  <c r="Z422" i="1"/>
  <c r="X422" i="1"/>
  <c r="V422" i="1"/>
  <c r="T422" i="1"/>
  <c r="S422" i="1"/>
  <c r="R422" i="1"/>
  <c r="Q422" i="1"/>
  <c r="P422" i="1"/>
  <c r="O422" i="1"/>
  <c r="N422" i="1"/>
  <c r="M422" i="1"/>
  <c r="L422" i="1"/>
  <c r="K422" i="1"/>
  <c r="J422" i="1"/>
  <c r="I422" i="1"/>
  <c r="Y422" i="1" s="1"/>
  <c r="H422" i="1"/>
  <c r="G422" i="1"/>
  <c r="F422" i="1"/>
  <c r="E422" i="1"/>
  <c r="D422" i="1"/>
  <c r="C422" i="1"/>
  <c r="B422" i="1"/>
  <c r="A422" i="1"/>
  <c r="AA421" i="1"/>
  <c r="Z421" i="1"/>
  <c r="X421" i="1"/>
  <c r="W421" i="1"/>
  <c r="V421" i="1"/>
  <c r="T421" i="1"/>
  <c r="S421" i="1"/>
  <c r="R421" i="1"/>
  <c r="Q421" i="1"/>
  <c r="P421" i="1"/>
  <c r="O421" i="1"/>
  <c r="N421" i="1"/>
  <c r="AB421" i="1" s="1"/>
  <c r="M421" i="1"/>
  <c r="L421" i="1"/>
  <c r="K421" i="1"/>
  <c r="J421" i="1"/>
  <c r="I421" i="1"/>
  <c r="Y421" i="1" s="1"/>
  <c r="H421" i="1"/>
  <c r="G421" i="1"/>
  <c r="F421" i="1"/>
  <c r="E421" i="1"/>
  <c r="D421" i="1"/>
  <c r="C421" i="1"/>
  <c r="B421" i="1"/>
  <c r="A421" i="1"/>
  <c r="AA420" i="1"/>
  <c r="Z420" i="1"/>
  <c r="X420" i="1"/>
  <c r="W420" i="1"/>
  <c r="V420" i="1"/>
  <c r="T420" i="1"/>
  <c r="S420" i="1"/>
  <c r="R420" i="1"/>
  <c r="Q420" i="1"/>
  <c r="P420" i="1"/>
  <c r="O420" i="1"/>
  <c r="N420" i="1"/>
  <c r="AB420" i="1" s="1"/>
  <c r="M420" i="1"/>
  <c r="L420" i="1"/>
  <c r="K420" i="1"/>
  <c r="J420" i="1"/>
  <c r="I420" i="1"/>
  <c r="Y420" i="1" s="1"/>
  <c r="H420" i="1"/>
  <c r="G420" i="1"/>
  <c r="F420" i="1"/>
  <c r="E420" i="1"/>
  <c r="D420" i="1"/>
  <c r="C420" i="1"/>
  <c r="B420" i="1"/>
  <c r="A420" i="1"/>
  <c r="AA419" i="1"/>
  <c r="Z419" i="1"/>
  <c r="X419" i="1"/>
  <c r="W419" i="1"/>
  <c r="V419" i="1"/>
  <c r="T419" i="1"/>
  <c r="S419" i="1"/>
  <c r="R419" i="1"/>
  <c r="Q419" i="1"/>
  <c r="P419" i="1"/>
  <c r="O419" i="1"/>
  <c r="N419" i="1"/>
  <c r="AB419" i="1" s="1"/>
  <c r="M419" i="1"/>
  <c r="L419" i="1"/>
  <c r="K419" i="1"/>
  <c r="J419" i="1"/>
  <c r="I419" i="1"/>
  <c r="Y419" i="1" s="1"/>
  <c r="H419" i="1"/>
  <c r="G419" i="1"/>
  <c r="F419" i="1"/>
  <c r="E419" i="1"/>
  <c r="D419" i="1"/>
  <c r="C419" i="1"/>
  <c r="B419" i="1"/>
  <c r="A419" i="1"/>
  <c r="AA418" i="1"/>
  <c r="Z418" i="1"/>
  <c r="X418" i="1"/>
  <c r="W418" i="1"/>
  <c r="V418" i="1"/>
  <c r="T418" i="1"/>
  <c r="S418" i="1"/>
  <c r="R418" i="1"/>
  <c r="Q418" i="1"/>
  <c r="P418" i="1"/>
  <c r="O418" i="1"/>
  <c r="N418" i="1"/>
  <c r="AB418" i="1" s="1"/>
  <c r="M418" i="1"/>
  <c r="L418" i="1"/>
  <c r="K418" i="1"/>
  <c r="J418" i="1"/>
  <c r="I418" i="1"/>
  <c r="Y418" i="1" s="1"/>
  <c r="H418" i="1"/>
  <c r="G418" i="1"/>
  <c r="F418" i="1"/>
  <c r="E418" i="1"/>
  <c r="D418" i="1"/>
  <c r="C418" i="1"/>
  <c r="B418" i="1"/>
  <c r="A418" i="1"/>
  <c r="AA417" i="1"/>
  <c r="Z417" i="1"/>
  <c r="X417" i="1"/>
  <c r="W417" i="1"/>
  <c r="V417" i="1"/>
  <c r="T417" i="1"/>
  <c r="S417" i="1"/>
  <c r="R417" i="1"/>
  <c r="Q417" i="1"/>
  <c r="P417" i="1"/>
  <c r="O417" i="1"/>
  <c r="N417" i="1"/>
  <c r="AB417" i="1" s="1"/>
  <c r="M417" i="1"/>
  <c r="L417" i="1"/>
  <c r="K417" i="1"/>
  <c r="J417" i="1"/>
  <c r="I417" i="1"/>
  <c r="Y417" i="1" s="1"/>
  <c r="H417" i="1"/>
  <c r="G417" i="1"/>
  <c r="F417" i="1"/>
  <c r="E417" i="1"/>
  <c r="D417" i="1"/>
  <c r="C417" i="1"/>
  <c r="B417" i="1"/>
  <c r="A417" i="1"/>
  <c r="AA416" i="1"/>
  <c r="Z416" i="1"/>
  <c r="X416" i="1"/>
  <c r="W416" i="1"/>
  <c r="V416" i="1"/>
  <c r="T416" i="1"/>
  <c r="S416" i="1"/>
  <c r="R416" i="1"/>
  <c r="Q416" i="1"/>
  <c r="P416" i="1"/>
  <c r="O416" i="1"/>
  <c r="N416" i="1"/>
  <c r="AB416" i="1" s="1"/>
  <c r="M416" i="1"/>
  <c r="L416" i="1"/>
  <c r="K416" i="1"/>
  <c r="J416" i="1"/>
  <c r="I416" i="1"/>
  <c r="Y416" i="1" s="1"/>
  <c r="H416" i="1"/>
  <c r="G416" i="1"/>
  <c r="F416" i="1"/>
  <c r="E416" i="1"/>
  <c r="D416" i="1"/>
  <c r="C416" i="1"/>
  <c r="B416" i="1"/>
  <c r="A416" i="1"/>
  <c r="AB415" i="1"/>
  <c r="Z415" i="1"/>
  <c r="X415" i="1"/>
  <c r="W415" i="1"/>
  <c r="T415" i="1"/>
  <c r="S415" i="1"/>
  <c r="R415" i="1"/>
  <c r="Q415" i="1"/>
  <c r="P415" i="1"/>
  <c r="O415" i="1"/>
  <c r="N415" i="1"/>
  <c r="M415" i="1"/>
  <c r="L415" i="1"/>
  <c r="K415" i="1"/>
  <c r="J415" i="1"/>
  <c r="I415" i="1"/>
  <c r="H415" i="1"/>
  <c r="G415" i="1"/>
  <c r="F415" i="1"/>
  <c r="E415" i="1"/>
  <c r="D415" i="1"/>
  <c r="C415" i="1"/>
  <c r="B415" i="1"/>
  <c r="A415" i="1"/>
  <c r="AA414" i="1"/>
  <c r="Z414" i="1"/>
  <c r="X414" i="1"/>
  <c r="W414" i="1"/>
  <c r="V414" i="1"/>
  <c r="T414" i="1"/>
  <c r="S414" i="1"/>
  <c r="R414" i="1"/>
  <c r="Q414" i="1"/>
  <c r="P414" i="1"/>
  <c r="O414" i="1"/>
  <c r="N414" i="1"/>
  <c r="AB414" i="1" s="1"/>
  <c r="M414" i="1"/>
  <c r="L414" i="1"/>
  <c r="K414" i="1"/>
  <c r="J414" i="1"/>
  <c r="I414" i="1"/>
  <c r="Y414" i="1" s="1"/>
  <c r="H414" i="1"/>
  <c r="G414" i="1"/>
  <c r="F414" i="1"/>
  <c r="E414" i="1"/>
  <c r="D414" i="1"/>
  <c r="C414" i="1"/>
  <c r="B414" i="1"/>
  <c r="A414" i="1"/>
  <c r="AA413" i="1"/>
  <c r="Z413" i="1"/>
  <c r="X413" i="1"/>
  <c r="W413" i="1"/>
  <c r="V413" i="1"/>
  <c r="T413" i="1"/>
  <c r="S413" i="1"/>
  <c r="R413" i="1"/>
  <c r="Q413" i="1"/>
  <c r="P413" i="1"/>
  <c r="O413" i="1"/>
  <c r="N413" i="1"/>
  <c r="AB413" i="1" s="1"/>
  <c r="M413" i="1"/>
  <c r="L413" i="1"/>
  <c r="K413" i="1"/>
  <c r="J413" i="1"/>
  <c r="I413" i="1"/>
  <c r="Y413" i="1" s="1"/>
  <c r="H413" i="1"/>
  <c r="G413" i="1"/>
  <c r="F413" i="1"/>
  <c r="E413" i="1"/>
  <c r="D413" i="1"/>
  <c r="C413" i="1"/>
  <c r="B413" i="1"/>
  <c r="A413" i="1"/>
  <c r="AA412" i="1"/>
  <c r="Z412" i="1"/>
  <c r="X412" i="1"/>
  <c r="W412" i="1"/>
  <c r="V412" i="1"/>
  <c r="T412" i="1"/>
  <c r="S412" i="1"/>
  <c r="R412" i="1"/>
  <c r="Q412" i="1"/>
  <c r="P412" i="1"/>
  <c r="O412" i="1"/>
  <c r="N412" i="1"/>
  <c r="AB412" i="1" s="1"/>
  <c r="M412" i="1"/>
  <c r="L412" i="1"/>
  <c r="K412" i="1"/>
  <c r="J412" i="1"/>
  <c r="I412" i="1"/>
  <c r="Y412" i="1" s="1"/>
  <c r="H412" i="1"/>
  <c r="G412" i="1"/>
  <c r="F412" i="1"/>
  <c r="E412" i="1"/>
  <c r="D412" i="1"/>
  <c r="C412" i="1"/>
  <c r="B412" i="1"/>
  <c r="A412" i="1"/>
  <c r="AA411" i="1"/>
  <c r="Z411" i="1"/>
  <c r="X411" i="1"/>
  <c r="W411" i="1"/>
  <c r="V411" i="1"/>
  <c r="T411" i="1"/>
  <c r="S411" i="1"/>
  <c r="R411" i="1"/>
  <c r="Q411" i="1"/>
  <c r="P411" i="1"/>
  <c r="O411" i="1"/>
  <c r="N411" i="1"/>
  <c r="AB411" i="1" s="1"/>
  <c r="M411" i="1"/>
  <c r="L411" i="1"/>
  <c r="K411" i="1"/>
  <c r="J411" i="1"/>
  <c r="I411" i="1"/>
  <c r="Y411" i="1" s="1"/>
  <c r="H411" i="1"/>
  <c r="G411" i="1"/>
  <c r="F411" i="1"/>
  <c r="E411" i="1"/>
  <c r="D411" i="1"/>
  <c r="C411" i="1"/>
  <c r="B411" i="1"/>
  <c r="A411" i="1"/>
  <c r="AA410" i="1"/>
  <c r="Z410" i="1"/>
  <c r="X410" i="1"/>
  <c r="W410" i="1"/>
  <c r="V410" i="1"/>
  <c r="T410" i="1"/>
  <c r="S410" i="1"/>
  <c r="R410" i="1"/>
  <c r="Q410" i="1"/>
  <c r="P410" i="1"/>
  <c r="O410" i="1"/>
  <c r="N410" i="1"/>
  <c r="AB410" i="1" s="1"/>
  <c r="M410" i="1"/>
  <c r="L410" i="1"/>
  <c r="K410" i="1"/>
  <c r="J410" i="1"/>
  <c r="I410" i="1"/>
  <c r="Y410" i="1" s="1"/>
  <c r="H410" i="1"/>
  <c r="G410" i="1"/>
  <c r="F410" i="1"/>
  <c r="E410" i="1"/>
  <c r="D410" i="1"/>
  <c r="C410" i="1"/>
  <c r="B410" i="1"/>
  <c r="A410" i="1"/>
  <c r="AA409" i="1"/>
  <c r="Z409" i="1"/>
  <c r="X409" i="1"/>
  <c r="W409" i="1"/>
  <c r="V409" i="1"/>
  <c r="T409" i="1"/>
  <c r="S409" i="1"/>
  <c r="R409" i="1"/>
  <c r="Q409" i="1"/>
  <c r="P409" i="1"/>
  <c r="O409" i="1"/>
  <c r="N409" i="1"/>
  <c r="AB409" i="1" s="1"/>
  <c r="M409" i="1"/>
  <c r="L409" i="1"/>
  <c r="K409" i="1"/>
  <c r="J409" i="1"/>
  <c r="I409" i="1"/>
  <c r="Y409" i="1" s="1"/>
  <c r="H409" i="1"/>
  <c r="G409" i="1"/>
  <c r="F409" i="1"/>
  <c r="E409" i="1"/>
  <c r="D409" i="1"/>
  <c r="C409" i="1"/>
  <c r="B409" i="1"/>
  <c r="A409" i="1"/>
  <c r="AA408" i="1"/>
  <c r="Z408" i="1"/>
  <c r="X408" i="1"/>
  <c r="W408" i="1"/>
  <c r="V408" i="1"/>
  <c r="T408" i="1"/>
  <c r="S408" i="1"/>
  <c r="R408" i="1"/>
  <c r="Q408" i="1"/>
  <c r="P408" i="1"/>
  <c r="O408" i="1"/>
  <c r="N408" i="1"/>
  <c r="AB408" i="1" s="1"/>
  <c r="M408" i="1"/>
  <c r="L408" i="1"/>
  <c r="K408" i="1"/>
  <c r="J408" i="1"/>
  <c r="I408" i="1"/>
  <c r="Y408" i="1" s="1"/>
  <c r="H408" i="1"/>
  <c r="G408" i="1"/>
  <c r="F408" i="1"/>
  <c r="E408" i="1"/>
  <c r="D408" i="1"/>
  <c r="C408" i="1"/>
  <c r="B408" i="1"/>
  <c r="A408" i="1"/>
  <c r="AA407" i="1"/>
  <c r="Z407" i="1"/>
  <c r="X407" i="1"/>
  <c r="W407" i="1"/>
  <c r="V407" i="1"/>
  <c r="T407" i="1"/>
  <c r="S407" i="1"/>
  <c r="R407" i="1"/>
  <c r="Q407" i="1"/>
  <c r="P407" i="1"/>
  <c r="O407" i="1"/>
  <c r="N407" i="1"/>
  <c r="AB407" i="1" s="1"/>
  <c r="M407" i="1"/>
  <c r="L407" i="1"/>
  <c r="K407" i="1"/>
  <c r="J407" i="1"/>
  <c r="I407" i="1"/>
  <c r="Y407" i="1" s="1"/>
  <c r="H407" i="1"/>
  <c r="G407" i="1"/>
  <c r="F407" i="1"/>
  <c r="E407" i="1"/>
  <c r="D407" i="1"/>
  <c r="C407" i="1"/>
  <c r="B407" i="1"/>
  <c r="A407" i="1"/>
  <c r="AA406" i="1"/>
  <c r="Z406" i="1"/>
  <c r="X406" i="1"/>
  <c r="W406" i="1"/>
  <c r="V406" i="1"/>
  <c r="T406" i="1"/>
  <c r="S406" i="1"/>
  <c r="R406" i="1"/>
  <c r="Q406" i="1"/>
  <c r="P406" i="1"/>
  <c r="O406" i="1"/>
  <c r="N406" i="1"/>
  <c r="AB406" i="1" s="1"/>
  <c r="M406" i="1"/>
  <c r="L406" i="1"/>
  <c r="K406" i="1"/>
  <c r="J406" i="1"/>
  <c r="I406" i="1"/>
  <c r="Y406" i="1" s="1"/>
  <c r="H406" i="1"/>
  <c r="G406" i="1"/>
  <c r="F406" i="1"/>
  <c r="E406" i="1"/>
  <c r="D406" i="1"/>
  <c r="C406" i="1"/>
  <c r="B406" i="1"/>
  <c r="A406" i="1"/>
  <c r="AA405" i="1"/>
  <c r="Z405" i="1"/>
  <c r="X405" i="1"/>
  <c r="W405" i="1"/>
  <c r="V405" i="1"/>
  <c r="T405" i="1"/>
  <c r="S405" i="1"/>
  <c r="R405" i="1"/>
  <c r="Q405" i="1"/>
  <c r="P405" i="1"/>
  <c r="O405" i="1"/>
  <c r="N405" i="1"/>
  <c r="AB405" i="1" s="1"/>
  <c r="M405" i="1"/>
  <c r="L405" i="1"/>
  <c r="K405" i="1"/>
  <c r="J405" i="1"/>
  <c r="I405" i="1"/>
  <c r="Y405" i="1" s="1"/>
  <c r="H405" i="1"/>
  <c r="G405" i="1"/>
  <c r="F405" i="1"/>
  <c r="E405" i="1"/>
  <c r="D405" i="1"/>
  <c r="C405" i="1"/>
  <c r="B405" i="1"/>
  <c r="A405" i="1"/>
  <c r="AA404" i="1"/>
  <c r="Z404" i="1"/>
  <c r="X404" i="1"/>
  <c r="W404" i="1"/>
  <c r="V404" i="1"/>
  <c r="T404" i="1"/>
  <c r="S404" i="1"/>
  <c r="R404" i="1"/>
  <c r="Q404" i="1"/>
  <c r="P404" i="1"/>
  <c r="O404" i="1"/>
  <c r="N404" i="1"/>
  <c r="AB404" i="1" s="1"/>
  <c r="M404" i="1"/>
  <c r="L404" i="1"/>
  <c r="K404" i="1"/>
  <c r="J404" i="1"/>
  <c r="I404" i="1"/>
  <c r="Y404" i="1" s="1"/>
  <c r="H404" i="1"/>
  <c r="G404" i="1"/>
  <c r="F404" i="1"/>
  <c r="E404" i="1"/>
  <c r="D404" i="1"/>
  <c r="C404" i="1"/>
  <c r="B404" i="1"/>
  <c r="A404" i="1"/>
  <c r="AA403" i="1"/>
  <c r="Z403" i="1"/>
  <c r="X403" i="1"/>
  <c r="W403" i="1"/>
  <c r="V403" i="1"/>
  <c r="T403" i="1"/>
  <c r="S403" i="1"/>
  <c r="R403" i="1"/>
  <c r="Q403" i="1"/>
  <c r="P403" i="1"/>
  <c r="O403" i="1"/>
  <c r="N403" i="1"/>
  <c r="AB403" i="1" s="1"/>
  <c r="M403" i="1"/>
  <c r="L403" i="1"/>
  <c r="K403" i="1"/>
  <c r="J403" i="1"/>
  <c r="I403" i="1"/>
  <c r="Y403" i="1" s="1"/>
  <c r="H403" i="1"/>
  <c r="G403" i="1"/>
  <c r="F403" i="1"/>
  <c r="E403" i="1"/>
  <c r="D403" i="1"/>
  <c r="C403" i="1"/>
  <c r="B403" i="1"/>
  <c r="A403" i="1"/>
  <c r="AA402" i="1"/>
  <c r="Z402" i="1"/>
  <c r="X402" i="1"/>
  <c r="W402" i="1"/>
  <c r="V402" i="1"/>
  <c r="T402" i="1"/>
  <c r="S402" i="1"/>
  <c r="R402" i="1"/>
  <c r="Q402" i="1"/>
  <c r="P402" i="1"/>
  <c r="O402" i="1"/>
  <c r="N402" i="1"/>
  <c r="AB402" i="1" s="1"/>
  <c r="M402" i="1"/>
  <c r="L402" i="1"/>
  <c r="K402" i="1"/>
  <c r="J402" i="1"/>
  <c r="I402" i="1"/>
  <c r="Y402" i="1" s="1"/>
  <c r="H402" i="1"/>
  <c r="G402" i="1"/>
  <c r="F402" i="1"/>
  <c r="E402" i="1"/>
  <c r="D402" i="1"/>
  <c r="C402" i="1"/>
  <c r="B402" i="1"/>
  <c r="A402" i="1"/>
  <c r="AA401" i="1"/>
  <c r="Z401" i="1"/>
  <c r="X401" i="1"/>
  <c r="W401" i="1"/>
  <c r="V401" i="1"/>
  <c r="T401" i="1"/>
  <c r="S401" i="1"/>
  <c r="R401" i="1"/>
  <c r="Q401" i="1"/>
  <c r="P401" i="1"/>
  <c r="O401" i="1"/>
  <c r="N401" i="1"/>
  <c r="AB401" i="1" s="1"/>
  <c r="M401" i="1"/>
  <c r="L401" i="1"/>
  <c r="K401" i="1"/>
  <c r="J401" i="1"/>
  <c r="I401" i="1"/>
  <c r="Y401" i="1" s="1"/>
  <c r="H401" i="1"/>
  <c r="G401" i="1"/>
  <c r="F401" i="1"/>
  <c r="E401" i="1"/>
  <c r="D401" i="1"/>
  <c r="C401" i="1"/>
  <c r="B401" i="1"/>
  <c r="A401" i="1"/>
  <c r="AA400" i="1"/>
  <c r="Z400" i="1"/>
  <c r="X400" i="1"/>
  <c r="W400" i="1"/>
  <c r="V400" i="1"/>
  <c r="T400" i="1"/>
  <c r="S400" i="1"/>
  <c r="R400" i="1"/>
  <c r="Q400" i="1"/>
  <c r="P400" i="1"/>
  <c r="O400" i="1"/>
  <c r="N400" i="1"/>
  <c r="AB400" i="1" s="1"/>
  <c r="M400" i="1"/>
  <c r="L400" i="1"/>
  <c r="K400" i="1"/>
  <c r="J400" i="1"/>
  <c r="I400" i="1"/>
  <c r="Y400" i="1" s="1"/>
  <c r="H400" i="1"/>
  <c r="G400" i="1"/>
  <c r="F400" i="1"/>
  <c r="E400" i="1"/>
  <c r="D400" i="1"/>
  <c r="C400" i="1"/>
  <c r="B400" i="1"/>
  <c r="A400" i="1"/>
  <c r="AA399" i="1"/>
  <c r="Z399" i="1"/>
  <c r="X399" i="1"/>
  <c r="W399" i="1"/>
  <c r="V399" i="1"/>
  <c r="T399" i="1"/>
  <c r="S399" i="1"/>
  <c r="R399" i="1"/>
  <c r="Q399" i="1"/>
  <c r="P399" i="1"/>
  <c r="O399" i="1"/>
  <c r="N399" i="1"/>
  <c r="AB399" i="1" s="1"/>
  <c r="M399" i="1"/>
  <c r="L399" i="1"/>
  <c r="K399" i="1"/>
  <c r="J399" i="1"/>
  <c r="I399" i="1"/>
  <c r="Y399" i="1" s="1"/>
  <c r="H399" i="1"/>
  <c r="G399" i="1"/>
  <c r="F399" i="1"/>
  <c r="E399" i="1"/>
  <c r="D399" i="1"/>
  <c r="C399" i="1"/>
  <c r="B399" i="1"/>
  <c r="A399" i="1"/>
  <c r="AA398" i="1"/>
  <c r="Z398" i="1"/>
  <c r="X398" i="1"/>
  <c r="W398" i="1"/>
  <c r="V398" i="1"/>
  <c r="T398" i="1"/>
  <c r="S398" i="1"/>
  <c r="R398" i="1"/>
  <c r="Q398" i="1"/>
  <c r="P398" i="1"/>
  <c r="O398" i="1"/>
  <c r="N398" i="1"/>
  <c r="AB398" i="1" s="1"/>
  <c r="M398" i="1"/>
  <c r="L398" i="1"/>
  <c r="K398" i="1"/>
  <c r="J398" i="1"/>
  <c r="I398" i="1"/>
  <c r="Y398" i="1" s="1"/>
  <c r="H398" i="1"/>
  <c r="G398" i="1"/>
  <c r="F398" i="1"/>
  <c r="E398" i="1"/>
  <c r="D398" i="1"/>
  <c r="C398" i="1"/>
  <c r="B398" i="1"/>
  <c r="A398" i="1"/>
  <c r="AA397" i="1"/>
  <c r="Z397" i="1"/>
  <c r="X397" i="1"/>
  <c r="W397" i="1"/>
  <c r="V397" i="1"/>
  <c r="T397" i="1"/>
  <c r="S397" i="1"/>
  <c r="R397" i="1"/>
  <c r="Q397" i="1"/>
  <c r="P397" i="1"/>
  <c r="O397" i="1"/>
  <c r="N397" i="1"/>
  <c r="AB397" i="1" s="1"/>
  <c r="M397" i="1"/>
  <c r="L397" i="1"/>
  <c r="K397" i="1"/>
  <c r="J397" i="1"/>
  <c r="I397" i="1"/>
  <c r="Y397" i="1" s="1"/>
  <c r="H397" i="1"/>
  <c r="G397" i="1"/>
  <c r="F397" i="1"/>
  <c r="E397" i="1"/>
  <c r="D397" i="1"/>
  <c r="C397" i="1"/>
  <c r="B397" i="1"/>
  <c r="A397" i="1"/>
  <c r="AA396" i="1"/>
  <c r="Z396" i="1"/>
  <c r="X396" i="1"/>
  <c r="W396" i="1"/>
  <c r="V396" i="1"/>
  <c r="T396" i="1"/>
  <c r="S396" i="1"/>
  <c r="R396" i="1"/>
  <c r="Q396" i="1"/>
  <c r="P396" i="1"/>
  <c r="O396" i="1"/>
  <c r="N396" i="1"/>
  <c r="AB396" i="1" s="1"/>
  <c r="M396" i="1"/>
  <c r="L396" i="1"/>
  <c r="K396" i="1"/>
  <c r="J396" i="1"/>
  <c r="I396" i="1"/>
  <c r="Y396" i="1" s="1"/>
  <c r="H396" i="1"/>
  <c r="G396" i="1"/>
  <c r="F396" i="1"/>
  <c r="E396" i="1"/>
  <c r="D396" i="1"/>
  <c r="C396" i="1"/>
  <c r="B396" i="1"/>
  <c r="A396" i="1"/>
  <c r="AA395" i="1"/>
  <c r="Z395" i="1"/>
  <c r="X395" i="1"/>
  <c r="W395" i="1"/>
  <c r="V395" i="1"/>
  <c r="T395" i="1"/>
  <c r="S395" i="1"/>
  <c r="R395" i="1"/>
  <c r="Q395" i="1"/>
  <c r="P395" i="1"/>
  <c r="O395" i="1"/>
  <c r="N395" i="1"/>
  <c r="AB395" i="1" s="1"/>
  <c r="M395" i="1"/>
  <c r="L395" i="1"/>
  <c r="K395" i="1"/>
  <c r="J395" i="1"/>
  <c r="I395" i="1"/>
  <c r="Y395" i="1" s="1"/>
  <c r="H395" i="1"/>
  <c r="G395" i="1"/>
  <c r="F395" i="1"/>
  <c r="E395" i="1"/>
  <c r="D395" i="1"/>
  <c r="C395" i="1"/>
  <c r="B395" i="1"/>
  <c r="A395" i="1"/>
  <c r="AA394" i="1"/>
  <c r="Z394" i="1"/>
  <c r="X394" i="1"/>
  <c r="W394" i="1"/>
  <c r="V394" i="1"/>
  <c r="T394" i="1"/>
  <c r="S394" i="1"/>
  <c r="R394" i="1"/>
  <c r="Q394" i="1"/>
  <c r="P394" i="1"/>
  <c r="O394" i="1"/>
  <c r="N394" i="1"/>
  <c r="AB394" i="1" s="1"/>
  <c r="M394" i="1"/>
  <c r="L394" i="1"/>
  <c r="K394" i="1"/>
  <c r="J394" i="1"/>
  <c r="I394" i="1"/>
  <c r="Y394" i="1" s="1"/>
  <c r="H394" i="1"/>
  <c r="G394" i="1"/>
  <c r="F394" i="1"/>
  <c r="E394" i="1"/>
  <c r="D394" i="1"/>
  <c r="C394" i="1"/>
  <c r="B394" i="1"/>
  <c r="A394" i="1"/>
  <c r="AA393" i="1"/>
  <c r="Z393" i="1"/>
  <c r="X393" i="1"/>
  <c r="W393" i="1"/>
  <c r="V393" i="1"/>
  <c r="T393" i="1"/>
  <c r="S393" i="1"/>
  <c r="R393" i="1"/>
  <c r="Q393" i="1"/>
  <c r="P393" i="1"/>
  <c r="O393" i="1"/>
  <c r="N393" i="1"/>
  <c r="AB393" i="1" s="1"/>
  <c r="M393" i="1"/>
  <c r="L393" i="1"/>
  <c r="K393" i="1"/>
  <c r="J393" i="1"/>
  <c r="I393" i="1"/>
  <c r="Y393" i="1" s="1"/>
  <c r="H393" i="1"/>
  <c r="G393" i="1"/>
  <c r="F393" i="1"/>
  <c r="E393" i="1"/>
  <c r="D393" i="1"/>
  <c r="C393" i="1"/>
  <c r="B393" i="1"/>
  <c r="A393" i="1"/>
  <c r="AA392" i="1"/>
  <c r="Z392" i="1"/>
  <c r="X392" i="1"/>
  <c r="W392" i="1"/>
  <c r="V392" i="1"/>
  <c r="T392" i="1"/>
  <c r="S392" i="1"/>
  <c r="R392" i="1"/>
  <c r="Q392" i="1"/>
  <c r="P392" i="1"/>
  <c r="O392" i="1"/>
  <c r="N392" i="1"/>
  <c r="AB392" i="1" s="1"/>
  <c r="M392" i="1"/>
  <c r="L392" i="1"/>
  <c r="K392" i="1"/>
  <c r="J392" i="1"/>
  <c r="I392" i="1"/>
  <c r="Y392" i="1" s="1"/>
  <c r="H392" i="1"/>
  <c r="G392" i="1"/>
  <c r="F392" i="1"/>
  <c r="E392" i="1"/>
  <c r="D392" i="1"/>
  <c r="C392" i="1"/>
  <c r="B392" i="1"/>
  <c r="A392" i="1"/>
  <c r="AA391" i="1"/>
  <c r="Z391" i="1"/>
  <c r="X391" i="1"/>
  <c r="W391" i="1"/>
  <c r="V391" i="1"/>
  <c r="T391" i="1"/>
  <c r="S391" i="1"/>
  <c r="R391" i="1"/>
  <c r="Q391" i="1"/>
  <c r="P391" i="1"/>
  <c r="O391" i="1"/>
  <c r="N391" i="1"/>
  <c r="AB391" i="1" s="1"/>
  <c r="M391" i="1"/>
  <c r="L391" i="1"/>
  <c r="K391" i="1"/>
  <c r="J391" i="1"/>
  <c r="I391" i="1"/>
  <c r="Y391" i="1" s="1"/>
  <c r="H391" i="1"/>
  <c r="G391" i="1"/>
  <c r="F391" i="1"/>
  <c r="E391" i="1"/>
  <c r="D391" i="1"/>
  <c r="C391" i="1"/>
  <c r="B391" i="1"/>
  <c r="A391" i="1"/>
  <c r="AA390" i="1"/>
  <c r="Z390" i="1"/>
  <c r="X390" i="1"/>
  <c r="W390" i="1"/>
  <c r="V390" i="1"/>
  <c r="T390" i="1"/>
  <c r="S390" i="1"/>
  <c r="R390" i="1"/>
  <c r="Q390" i="1"/>
  <c r="P390" i="1"/>
  <c r="O390" i="1"/>
  <c r="N390" i="1"/>
  <c r="AB390" i="1" s="1"/>
  <c r="M390" i="1"/>
  <c r="L390" i="1"/>
  <c r="K390" i="1"/>
  <c r="J390" i="1"/>
  <c r="I390" i="1"/>
  <c r="Y390" i="1" s="1"/>
  <c r="H390" i="1"/>
  <c r="G390" i="1"/>
  <c r="F390" i="1"/>
  <c r="E390" i="1"/>
  <c r="D390" i="1"/>
  <c r="C390" i="1"/>
  <c r="B390" i="1"/>
  <c r="A390" i="1"/>
  <c r="AA389" i="1"/>
  <c r="Z389" i="1"/>
  <c r="X389" i="1"/>
  <c r="W389" i="1"/>
  <c r="V389" i="1"/>
  <c r="T389" i="1"/>
  <c r="S389" i="1"/>
  <c r="R389" i="1"/>
  <c r="Q389" i="1"/>
  <c r="P389" i="1"/>
  <c r="O389" i="1"/>
  <c r="N389" i="1"/>
  <c r="AB389" i="1" s="1"/>
  <c r="M389" i="1"/>
  <c r="L389" i="1"/>
  <c r="K389" i="1"/>
  <c r="J389" i="1"/>
  <c r="I389" i="1"/>
  <c r="Y389" i="1" s="1"/>
  <c r="H389" i="1"/>
  <c r="G389" i="1"/>
  <c r="F389" i="1"/>
  <c r="E389" i="1"/>
  <c r="D389" i="1"/>
  <c r="C389" i="1"/>
  <c r="B389" i="1"/>
  <c r="A389" i="1"/>
  <c r="AA388" i="1"/>
  <c r="Z388" i="1"/>
  <c r="X388" i="1"/>
  <c r="W388" i="1"/>
  <c r="V388" i="1"/>
  <c r="T388" i="1"/>
  <c r="S388" i="1"/>
  <c r="R388" i="1"/>
  <c r="Q388" i="1"/>
  <c r="P388" i="1"/>
  <c r="O388" i="1"/>
  <c r="N388" i="1"/>
  <c r="AB388" i="1" s="1"/>
  <c r="M388" i="1"/>
  <c r="L388" i="1"/>
  <c r="K388" i="1"/>
  <c r="J388" i="1"/>
  <c r="I388" i="1"/>
  <c r="Y388" i="1" s="1"/>
  <c r="H388" i="1"/>
  <c r="G388" i="1"/>
  <c r="F388" i="1"/>
  <c r="E388" i="1"/>
  <c r="D388" i="1"/>
  <c r="C388" i="1"/>
  <c r="B388" i="1"/>
  <c r="A388" i="1"/>
  <c r="AA387" i="1"/>
  <c r="Z387" i="1"/>
  <c r="X387" i="1"/>
  <c r="W387" i="1"/>
  <c r="V387" i="1"/>
  <c r="T387" i="1"/>
  <c r="S387" i="1"/>
  <c r="R387" i="1"/>
  <c r="Q387" i="1"/>
  <c r="P387" i="1"/>
  <c r="O387" i="1"/>
  <c r="N387" i="1"/>
  <c r="AB387" i="1" s="1"/>
  <c r="M387" i="1"/>
  <c r="L387" i="1"/>
  <c r="K387" i="1"/>
  <c r="J387" i="1"/>
  <c r="I387" i="1"/>
  <c r="Y387" i="1" s="1"/>
  <c r="H387" i="1"/>
  <c r="G387" i="1"/>
  <c r="F387" i="1"/>
  <c r="E387" i="1"/>
  <c r="D387" i="1"/>
  <c r="C387" i="1"/>
  <c r="B387" i="1"/>
  <c r="A387" i="1"/>
  <c r="AA386" i="1"/>
  <c r="Z386" i="1"/>
  <c r="X386" i="1"/>
  <c r="W386" i="1"/>
  <c r="V386" i="1"/>
  <c r="T386" i="1"/>
  <c r="S386" i="1"/>
  <c r="R386" i="1"/>
  <c r="Q386" i="1"/>
  <c r="P386" i="1"/>
  <c r="O386" i="1"/>
  <c r="N386" i="1"/>
  <c r="AB386" i="1" s="1"/>
  <c r="M386" i="1"/>
  <c r="L386" i="1"/>
  <c r="K386" i="1"/>
  <c r="J386" i="1"/>
  <c r="I386" i="1"/>
  <c r="Y386" i="1" s="1"/>
  <c r="H386" i="1"/>
  <c r="G386" i="1"/>
  <c r="F386" i="1"/>
  <c r="E386" i="1"/>
  <c r="D386" i="1"/>
  <c r="C386" i="1"/>
  <c r="B386" i="1"/>
  <c r="A386" i="1"/>
  <c r="AA385" i="1"/>
  <c r="Z385" i="1"/>
  <c r="X385" i="1"/>
  <c r="W385" i="1"/>
  <c r="V385" i="1"/>
  <c r="T385" i="1"/>
  <c r="S385" i="1"/>
  <c r="R385" i="1"/>
  <c r="Q385" i="1"/>
  <c r="P385" i="1"/>
  <c r="O385" i="1"/>
  <c r="N385" i="1"/>
  <c r="AB385" i="1" s="1"/>
  <c r="M385" i="1"/>
  <c r="L385" i="1"/>
  <c r="K385" i="1"/>
  <c r="J385" i="1"/>
  <c r="I385" i="1"/>
  <c r="Y385" i="1" s="1"/>
  <c r="H385" i="1"/>
  <c r="G385" i="1"/>
  <c r="F385" i="1"/>
  <c r="E385" i="1"/>
  <c r="D385" i="1"/>
  <c r="C385" i="1"/>
  <c r="B385" i="1"/>
  <c r="A385" i="1"/>
  <c r="AA384" i="1"/>
  <c r="Z384" i="1"/>
  <c r="X384" i="1"/>
  <c r="W384" i="1"/>
  <c r="V384" i="1"/>
  <c r="T384" i="1"/>
  <c r="S384" i="1"/>
  <c r="R384" i="1"/>
  <c r="Q384" i="1"/>
  <c r="P384" i="1"/>
  <c r="O384" i="1"/>
  <c r="N384" i="1"/>
  <c r="AB384" i="1" s="1"/>
  <c r="M384" i="1"/>
  <c r="L384" i="1"/>
  <c r="K384" i="1"/>
  <c r="J384" i="1"/>
  <c r="I384" i="1"/>
  <c r="Y384" i="1" s="1"/>
  <c r="H384" i="1"/>
  <c r="G384" i="1"/>
  <c r="F384" i="1"/>
  <c r="E384" i="1"/>
  <c r="D384" i="1"/>
  <c r="C384" i="1"/>
  <c r="B384" i="1"/>
  <c r="A384" i="1"/>
  <c r="AA383" i="1"/>
  <c r="Z383" i="1"/>
  <c r="X383" i="1"/>
  <c r="W383" i="1"/>
  <c r="V383" i="1"/>
  <c r="T383" i="1"/>
  <c r="S383" i="1"/>
  <c r="R383" i="1"/>
  <c r="Q383" i="1"/>
  <c r="P383" i="1"/>
  <c r="O383" i="1"/>
  <c r="N383" i="1"/>
  <c r="AB383" i="1" s="1"/>
  <c r="M383" i="1"/>
  <c r="L383" i="1"/>
  <c r="K383" i="1"/>
  <c r="J383" i="1"/>
  <c r="I383" i="1"/>
  <c r="Y383" i="1" s="1"/>
  <c r="H383" i="1"/>
  <c r="G383" i="1"/>
  <c r="F383" i="1"/>
  <c r="E383" i="1"/>
  <c r="D383" i="1"/>
  <c r="C383" i="1"/>
  <c r="B383" i="1"/>
  <c r="A383" i="1"/>
  <c r="AA382" i="1"/>
  <c r="Z382" i="1"/>
  <c r="X382" i="1"/>
  <c r="W382" i="1"/>
  <c r="V382" i="1"/>
  <c r="T382" i="1"/>
  <c r="S382" i="1"/>
  <c r="R382" i="1"/>
  <c r="Q382" i="1"/>
  <c r="P382" i="1"/>
  <c r="O382" i="1"/>
  <c r="N382" i="1"/>
  <c r="AB382" i="1" s="1"/>
  <c r="M382" i="1"/>
  <c r="L382" i="1"/>
  <c r="K382" i="1"/>
  <c r="J382" i="1"/>
  <c r="I382" i="1"/>
  <c r="Y382" i="1" s="1"/>
  <c r="H382" i="1"/>
  <c r="G382" i="1"/>
  <c r="F382" i="1"/>
  <c r="E382" i="1"/>
  <c r="D382" i="1"/>
  <c r="C382" i="1"/>
  <c r="B382" i="1"/>
  <c r="A382" i="1"/>
  <c r="AA381" i="1"/>
  <c r="Z381" i="1"/>
  <c r="X381" i="1"/>
  <c r="W381" i="1"/>
  <c r="V381" i="1"/>
  <c r="T381" i="1"/>
  <c r="S381" i="1"/>
  <c r="R381" i="1"/>
  <c r="Q381" i="1"/>
  <c r="P381" i="1"/>
  <c r="O381" i="1"/>
  <c r="N381" i="1"/>
  <c r="AB381" i="1" s="1"/>
  <c r="M381" i="1"/>
  <c r="L381" i="1"/>
  <c r="K381" i="1"/>
  <c r="J381" i="1"/>
  <c r="I381" i="1"/>
  <c r="Y381" i="1" s="1"/>
  <c r="H381" i="1"/>
  <c r="G381" i="1"/>
  <c r="F381" i="1"/>
  <c r="E381" i="1"/>
  <c r="D381" i="1"/>
  <c r="C381" i="1"/>
  <c r="B381" i="1"/>
  <c r="A381" i="1"/>
  <c r="AA380" i="1"/>
  <c r="Z380" i="1"/>
  <c r="X380" i="1"/>
  <c r="W380" i="1"/>
  <c r="V380" i="1"/>
  <c r="T380" i="1"/>
  <c r="S380" i="1"/>
  <c r="R380" i="1"/>
  <c r="Q380" i="1"/>
  <c r="P380" i="1"/>
  <c r="O380" i="1"/>
  <c r="N380" i="1"/>
  <c r="AB380" i="1" s="1"/>
  <c r="M380" i="1"/>
  <c r="L380" i="1"/>
  <c r="K380" i="1"/>
  <c r="J380" i="1"/>
  <c r="I380" i="1"/>
  <c r="Y380" i="1" s="1"/>
  <c r="H380" i="1"/>
  <c r="G380" i="1"/>
  <c r="F380" i="1"/>
  <c r="E380" i="1"/>
  <c r="D380" i="1"/>
  <c r="C380" i="1"/>
  <c r="B380" i="1"/>
  <c r="A380" i="1"/>
  <c r="AA379" i="1"/>
  <c r="Z379" i="1"/>
  <c r="X379" i="1"/>
  <c r="W379" i="1"/>
  <c r="V379" i="1"/>
  <c r="T379" i="1"/>
  <c r="S379" i="1"/>
  <c r="R379" i="1"/>
  <c r="Q379" i="1"/>
  <c r="P379" i="1"/>
  <c r="O379" i="1"/>
  <c r="N379" i="1"/>
  <c r="AB379" i="1" s="1"/>
  <c r="M379" i="1"/>
  <c r="L379" i="1"/>
  <c r="K379" i="1"/>
  <c r="J379" i="1"/>
  <c r="I379" i="1"/>
  <c r="Y379" i="1" s="1"/>
  <c r="H379" i="1"/>
  <c r="G379" i="1"/>
  <c r="F379" i="1"/>
  <c r="E379" i="1"/>
  <c r="D379" i="1"/>
  <c r="C379" i="1"/>
  <c r="B379" i="1"/>
  <c r="A379" i="1"/>
  <c r="AA378" i="1"/>
  <c r="Z378" i="1"/>
  <c r="X378" i="1"/>
  <c r="W378" i="1"/>
  <c r="V378" i="1"/>
  <c r="T378" i="1"/>
  <c r="S378" i="1"/>
  <c r="R378" i="1"/>
  <c r="Q378" i="1"/>
  <c r="P378" i="1"/>
  <c r="O378" i="1"/>
  <c r="N378" i="1"/>
  <c r="AB378" i="1" s="1"/>
  <c r="M378" i="1"/>
  <c r="L378" i="1"/>
  <c r="K378" i="1"/>
  <c r="J378" i="1"/>
  <c r="I378" i="1"/>
  <c r="Y378" i="1" s="1"/>
  <c r="H378" i="1"/>
  <c r="G378" i="1"/>
  <c r="F378" i="1"/>
  <c r="E378" i="1"/>
  <c r="D378" i="1"/>
  <c r="C378" i="1"/>
  <c r="B378" i="1"/>
  <c r="A378" i="1"/>
  <c r="AA377" i="1"/>
  <c r="Z377" i="1"/>
  <c r="X377" i="1"/>
  <c r="W377" i="1"/>
  <c r="V377" i="1"/>
  <c r="T377" i="1"/>
  <c r="S377" i="1"/>
  <c r="R377" i="1"/>
  <c r="Q377" i="1"/>
  <c r="P377" i="1"/>
  <c r="O377" i="1"/>
  <c r="N377" i="1"/>
  <c r="AB377" i="1" s="1"/>
  <c r="M377" i="1"/>
  <c r="L377" i="1"/>
  <c r="K377" i="1"/>
  <c r="J377" i="1"/>
  <c r="I377" i="1"/>
  <c r="Y377" i="1" s="1"/>
  <c r="H377" i="1"/>
  <c r="G377" i="1"/>
  <c r="F377" i="1"/>
  <c r="E377" i="1"/>
  <c r="D377" i="1"/>
  <c r="C377" i="1"/>
  <c r="B377" i="1"/>
  <c r="A377" i="1"/>
  <c r="AA376" i="1"/>
  <c r="Z376" i="1"/>
  <c r="X376" i="1"/>
  <c r="W376" i="1"/>
  <c r="V376" i="1"/>
  <c r="T376" i="1"/>
  <c r="S376" i="1"/>
  <c r="R376" i="1"/>
  <c r="Q376" i="1"/>
  <c r="P376" i="1"/>
  <c r="O376" i="1"/>
  <c r="N376" i="1"/>
  <c r="AB376" i="1" s="1"/>
  <c r="M376" i="1"/>
  <c r="L376" i="1"/>
  <c r="K376" i="1"/>
  <c r="J376" i="1"/>
  <c r="I376" i="1"/>
  <c r="Y376" i="1" s="1"/>
  <c r="H376" i="1"/>
  <c r="G376" i="1"/>
  <c r="F376" i="1"/>
  <c r="E376" i="1"/>
  <c r="D376" i="1"/>
  <c r="C376" i="1"/>
  <c r="B376" i="1"/>
  <c r="A376" i="1"/>
  <c r="AA375" i="1"/>
  <c r="Z375" i="1"/>
  <c r="X375" i="1"/>
  <c r="W375" i="1"/>
  <c r="V375" i="1"/>
  <c r="T375" i="1"/>
  <c r="S375" i="1"/>
  <c r="R375" i="1"/>
  <c r="Q375" i="1"/>
  <c r="P375" i="1"/>
  <c r="O375" i="1"/>
  <c r="N375" i="1"/>
  <c r="AB375" i="1" s="1"/>
  <c r="M375" i="1"/>
  <c r="L375" i="1"/>
  <c r="K375" i="1"/>
  <c r="J375" i="1"/>
  <c r="I375" i="1"/>
  <c r="Y375" i="1" s="1"/>
  <c r="H375" i="1"/>
  <c r="G375" i="1"/>
  <c r="F375" i="1"/>
  <c r="E375" i="1"/>
  <c r="D375" i="1"/>
  <c r="C375" i="1"/>
  <c r="B375" i="1"/>
  <c r="A375" i="1"/>
  <c r="AA374" i="1"/>
  <c r="Z374" i="1"/>
  <c r="X374" i="1"/>
  <c r="W374" i="1"/>
  <c r="V374" i="1"/>
  <c r="T374" i="1"/>
  <c r="S374" i="1"/>
  <c r="R374" i="1"/>
  <c r="Q374" i="1"/>
  <c r="P374" i="1"/>
  <c r="O374" i="1"/>
  <c r="N374" i="1"/>
  <c r="AB374" i="1" s="1"/>
  <c r="M374" i="1"/>
  <c r="L374" i="1"/>
  <c r="K374" i="1"/>
  <c r="J374" i="1"/>
  <c r="I374" i="1"/>
  <c r="Y374" i="1" s="1"/>
  <c r="H374" i="1"/>
  <c r="G374" i="1"/>
  <c r="F374" i="1"/>
  <c r="E374" i="1"/>
  <c r="D374" i="1"/>
  <c r="C374" i="1"/>
  <c r="B374" i="1"/>
  <c r="A374" i="1"/>
  <c r="AA373" i="1"/>
  <c r="Z373" i="1"/>
  <c r="X373" i="1"/>
  <c r="W373" i="1"/>
  <c r="V373" i="1"/>
  <c r="T373" i="1"/>
  <c r="S373" i="1"/>
  <c r="R373" i="1"/>
  <c r="Q373" i="1"/>
  <c r="P373" i="1"/>
  <c r="O373" i="1"/>
  <c r="N373" i="1"/>
  <c r="AB373" i="1" s="1"/>
  <c r="M373" i="1"/>
  <c r="L373" i="1"/>
  <c r="K373" i="1"/>
  <c r="J373" i="1"/>
  <c r="I373" i="1"/>
  <c r="Y373" i="1" s="1"/>
  <c r="H373" i="1"/>
  <c r="G373" i="1"/>
  <c r="F373" i="1"/>
  <c r="E373" i="1"/>
  <c r="D373" i="1"/>
  <c r="C373" i="1"/>
  <c r="B373" i="1"/>
  <c r="A373" i="1"/>
  <c r="AA372" i="1"/>
  <c r="Z372" i="1"/>
  <c r="X372" i="1"/>
  <c r="W372" i="1"/>
  <c r="V372" i="1"/>
  <c r="T372" i="1"/>
  <c r="S372" i="1"/>
  <c r="R372" i="1"/>
  <c r="Q372" i="1"/>
  <c r="P372" i="1"/>
  <c r="O372" i="1"/>
  <c r="N372" i="1"/>
  <c r="AB372" i="1" s="1"/>
  <c r="M372" i="1"/>
  <c r="L372" i="1"/>
  <c r="K372" i="1"/>
  <c r="J372" i="1"/>
  <c r="I372" i="1"/>
  <c r="Y372" i="1" s="1"/>
  <c r="H372" i="1"/>
  <c r="G372" i="1"/>
  <c r="F372" i="1"/>
  <c r="E372" i="1"/>
  <c r="D372" i="1"/>
  <c r="C372" i="1"/>
  <c r="B372" i="1"/>
  <c r="A372" i="1"/>
  <c r="AA371" i="1"/>
  <c r="Z371" i="1"/>
  <c r="X371" i="1"/>
  <c r="W371" i="1"/>
  <c r="V371" i="1"/>
  <c r="T371" i="1"/>
  <c r="S371" i="1"/>
  <c r="R371" i="1"/>
  <c r="Q371" i="1"/>
  <c r="P371" i="1"/>
  <c r="O371" i="1"/>
  <c r="N371" i="1"/>
  <c r="AB371" i="1" s="1"/>
  <c r="M371" i="1"/>
  <c r="L371" i="1"/>
  <c r="K371" i="1"/>
  <c r="J371" i="1"/>
  <c r="I371" i="1"/>
  <c r="Y371" i="1" s="1"/>
  <c r="H371" i="1"/>
  <c r="G371" i="1"/>
  <c r="F371" i="1"/>
  <c r="E371" i="1"/>
  <c r="D371" i="1"/>
  <c r="C371" i="1"/>
  <c r="B371" i="1"/>
  <c r="A371" i="1"/>
  <c r="AA370" i="1"/>
  <c r="Z370" i="1"/>
  <c r="X370" i="1"/>
  <c r="W370" i="1"/>
  <c r="V370" i="1"/>
  <c r="T370" i="1"/>
  <c r="S370" i="1"/>
  <c r="R370" i="1"/>
  <c r="Q370" i="1"/>
  <c r="P370" i="1"/>
  <c r="O370" i="1"/>
  <c r="N370" i="1"/>
  <c r="AB370" i="1" s="1"/>
  <c r="M370" i="1"/>
  <c r="L370" i="1"/>
  <c r="K370" i="1"/>
  <c r="J370" i="1"/>
  <c r="I370" i="1"/>
  <c r="Y370" i="1" s="1"/>
  <c r="H370" i="1"/>
  <c r="G370" i="1"/>
  <c r="F370" i="1"/>
  <c r="E370" i="1"/>
  <c r="D370" i="1"/>
  <c r="C370" i="1"/>
  <c r="B370" i="1"/>
  <c r="A370" i="1"/>
  <c r="AA369" i="1"/>
  <c r="Z369" i="1"/>
  <c r="X369" i="1"/>
  <c r="W369" i="1"/>
  <c r="V369" i="1"/>
  <c r="T369" i="1"/>
  <c r="S369" i="1"/>
  <c r="R369" i="1"/>
  <c r="Q369" i="1"/>
  <c r="P369" i="1"/>
  <c r="O369" i="1"/>
  <c r="N369" i="1"/>
  <c r="AB369" i="1" s="1"/>
  <c r="M369" i="1"/>
  <c r="L369" i="1"/>
  <c r="K369" i="1"/>
  <c r="J369" i="1"/>
  <c r="I369" i="1"/>
  <c r="Y369" i="1" s="1"/>
  <c r="H369" i="1"/>
  <c r="G369" i="1"/>
  <c r="F369" i="1"/>
  <c r="E369" i="1"/>
  <c r="D369" i="1"/>
  <c r="C369" i="1"/>
  <c r="B369" i="1"/>
  <c r="A369" i="1"/>
  <c r="AA368" i="1"/>
  <c r="Z368" i="1"/>
  <c r="X368" i="1"/>
  <c r="W368" i="1"/>
  <c r="V368" i="1"/>
  <c r="T368" i="1"/>
  <c r="S368" i="1"/>
  <c r="R368" i="1"/>
  <c r="Q368" i="1"/>
  <c r="P368" i="1"/>
  <c r="O368" i="1"/>
  <c r="N368" i="1"/>
  <c r="AB368" i="1" s="1"/>
  <c r="M368" i="1"/>
  <c r="L368" i="1"/>
  <c r="K368" i="1"/>
  <c r="J368" i="1"/>
  <c r="I368" i="1"/>
  <c r="Y368" i="1" s="1"/>
  <c r="H368" i="1"/>
  <c r="G368" i="1"/>
  <c r="F368" i="1"/>
  <c r="E368" i="1"/>
  <c r="D368" i="1"/>
  <c r="C368" i="1"/>
  <c r="B368" i="1"/>
  <c r="A368" i="1"/>
  <c r="AA367" i="1"/>
  <c r="Z367" i="1"/>
  <c r="X367" i="1"/>
  <c r="W367" i="1"/>
  <c r="V367" i="1"/>
  <c r="T367" i="1"/>
  <c r="S367" i="1"/>
  <c r="R367" i="1"/>
  <c r="Q367" i="1"/>
  <c r="P367" i="1"/>
  <c r="O367" i="1"/>
  <c r="N367" i="1"/>
  <c r="AB367" i="1" s="1"/>
  <c r="M367" i="1"/>
  <c r="L367" i="1"/>
  <c r="K367" i="1"/>
  <c r="J367" i="1"/>
  <c r="I367" i="1"/>
  <c r="Y367" i="1" s="1"/>
  <c r="H367" i="1"/>
  <c r="G367" i="1"/>
  <c r="F367" i="1"/>
  <c r="E367" i="1"/>
  <c r="D367" i="1"/>
  <c r="C367" i="1"/>
  <c r="B367" i="1"/>
  <c r="A367" i="1"/>
  <c r="AA366" i="1"/>
  <c r="Z366" i="1"/>
  <c r="X366" i="1"/>
  <c r="W366" i="1"/>
  <c r="V366" i="1"/>
  <c r="T366" i="1"/>
  <c r="S366" i="1"/>
  <c r="R366" i="1"/>
  <c r="Q366" i="1"/>
  <c r="P366" i="1"/>
  <c r="O366" i="1"/>
  <c r="N366" i="1"/>
  <c r="AB366" i="1" s="1"/>
  <c r="M366" i="1"/>
  <c r="L366" i="1"/>
  <c r="K366" i="1"/>
  <c r="J366" i="1"/>
  <c r="I366" i="1"/>
  <c r="Y366" i="1" s="1"/>
  <c r="H366" i="1"/>
  <c r="G366" i="1"/>
  <c r="F366" i="1"/>
  <c r="E366" i="1"/>
  <c r="D366" i="1"/>
  <c r="C366" i="1"/>
  <c r="B366" i="1"/>
  <c r="A366" i="1"/>
  <c r="AA365" i="1"/>
  <c r="Z365" i="1"/>
  <c r="X365" i="1"/>
  <c r="W365" i="1"/>
  <c r="V365" i="1"/>
  <c r="T365" i="1"/>
  <c r="S365" i="1"/>
  <c r="R365" i="1"/>
  <c r="Q365" i="1"/>
  <c r="P365" i="1"/>
  <c r="O365" i="1"/>
  <c r="N365" i="1"/>
  <c r="AB365" i="1" s="1"/>
  <c r="M365" i="1"/>
  <c r="L365" i="1"/>
  <c r="K365" i="1"/>
  <c r="J365" i="1"/>
  <c r="I365" i="1"/>
  <c r="Y365" i="1" s="1"/>
  <c r="H365" i="1"/>
  <c r="G365" i="1"/>
  <c r="F365" i="1"/>
  <c r="E365" i="1"/>
  <c r="D365" i="1"/>
  <c r="C365" i="1"/>
  <c r="B365" i="1"/>
  <c r="A365" i="1"/>
  <c r="AA364" i="1"/>
  <c r="Z364" i="1"/>
  <c r="X364" i="1"/>
  <c r="W364" i="1"/>
  <c r="V364" i="1"/>
  <c r="T364" i="1"/>
  <c r="S364" i="1"/>
  <c r="R364" i="1"/>
  <c r="Q364" i="1"/>
  <c r="P364" i="1"/>
  <c r="O364" i="1"/>
  <c r="N364" i="1"/>
  <c r="AB364" i="1" s="1"/>
  <c r="M364" i="1"/>
  <c r="L364" i="1"/>
  <c r="K364" i="1"/>
  <c r="J364" i="1"/>
  <c r="I364" i="1"/>
  <c r="Y364" i="1" s="1"/>
  <c r="H364" i="1"/>
  <c r="G364" i="1"/>
  <c r="F364" i="1"/>
  <c r="E364" i="1"/>
  <c r="D364" i="1"/>
  <c r="C364" i="1"/>
  <c r="B364" i="1"/>
  <c r="A364" i="1"/>
  <c r="AA363" i="1"/>
  <c r="Z363" i="1"/>
  <c r="X363" i="1"/>
  <c r="W363" i="1"/>
  <c r="V363" i="1"/>
  <c r="T363" i="1"/>
  <c r="S363" i="1"/>
  <c r="R363" i="1"/>
  <c r="Q363" i="1"/>
  <c r="P363" i="1"/>
  <c r="O363" i="1"/>
  <c r="N363" i="1"/>
  <c r="AB363" i="1" s="1"/>
  <c r="M363" i="1"/>
  <c r="L363" i="1"/>
  <c r="K363" i="1"/>
  <c r="J363" i="1"/>
  <c r="I363" i="1"/>
  <c r="Y363" i="1" s="1"/>
  <c r="H363" i="1"/>
  <c r="G363" i="1"/>
  <c r="F363" i="1"/>
  <c r="E363" i="1"/>
  <c r="D363" i="1"/>
  <c r="C363" i="1"/>
  <c r="B363" i="1"/>
  <c r="A363" i="1"/>
  <c r="AA362" i="1"/>
  <c r="Z362" i="1"/>
  <c r="X362" i="1"/>
  <c r="W362" i="1"/>
  <c r="V362" i="1"/>
  <c r="T362" i="1"/>
  <c r="S362" i="1"/>
  <c r="R362" i="1"/>
  <c r="Q362" i="1"/>
  <c r="P362" i="1"/>
  <c r="O362" i="1"/>
  <c r="N362" i="1"/>
  <c r="AB362" i="1" s="1"/>
  <c r="M362" i="1"/>
  <c r="L362" i="1"/>
  <c r="K362" i="1"/>
  <c r="J362" i="1"/>
  <c r="I362" i="1"/>
  <c r="Y362" i="1" s="1"/>
  <c r="H362" i="1"/>
  <c r="G362" i="1"/>
  <c r="F362" i="1"/>
  <c r="E362" i="1"/>
  <c r="D362" i="1"/>
  <c r="C362" i="1"/>
  <c r="B362" i="1"/>
  <c r="A362" i="1"/>
  <c r="AA361" i="1"/>
  <c r="Z361" i="1"/>
  <c r="X361" i="1"/>
  <c r="W361" i="1"/>
  <c r="V361" i="1"/>
  <c r="T361" i="1"/>
  <c r="S361" i="1"/>
  <c r="R361" i="1"/>
  <c r="Q361" i="1"/>
  <c r="P361" i="1"/>
  <c r="O361" i="1"/>
  <c r="N361" i="1"/>
  <c r="AB361" i="1" s="1"/>
  <c r="M361" i="1"/>
  <c r="L361" i="1"/>
  <c r="K361" i="1"/>
  <c r="J361" i="1"/>
  <c r="I361" i="1"/>
  <c r="Y361" i="1" s="1"/>
  <c r="H361" i="1"/>
  <c r="G361" i="1"/>
  <c r="F361" i="1"/>
  <c r="E361" i="1"/>
  <c r="D361" i="1"/>
  <c r="C361" i="1"/>
  <c r="B361" i="1"/>
  <c r="A361" i="1"/>
  <c r="AA360" i="1"/>
  <c r="Z360" i="1"/>
  <c r="X360" i="1"/>
  <c r="W360" i="1"/>
  <c r="V360" i="1"/>
  <c r="T360" i="1"/>
  <c r="S360" i="1"/>
  <c r="R360" i="1"/>
  <c r="Q360" i="1"/>
  <c r="P360" i="1"/>
  <c r="O360" i="1"/>
  <c r="N360" i="1"/>
  <c r="AB360" i="1" s="1"/>
  <c r="M360" i="1"/>
  <c r="L360" i="1"/>
  <c r="K360" i="1"/>
  <c r="J360" i="1"/>
  <c r="I360" i="1"/>
  <c r="Y360" i="1" s="1"/>
  <c r="H360" i="1"/>
  <c r="G360" i="1"/>
  <c r="F360" i="1"/>
  <c r="E360" i="1"/>
  <c r="D360" i="1"/>
  <c r="C360" i="1"/>
  <c r="B360" i="1"/>
  <c r="A360" i="1"/>
  <c r="AA359" i="1"/>
  <c r="Z359" i="1"/>
  <c r="X359" i="1"/>
  <c r="W359" i="1"/>
  <c r="V359" i="1"/>
  <c r="T359" i="1"/>
  <c r="S359" i="1"/>
  <c r="R359" i="1"/>
  <c r="Q359" i="1"/>
  <c r="P359" i="1"/>
  <c r="O359" i="1"/>
  <c r="N359" i="1"/>
  <c r="AB359" i="1" s="1"/>
  <c r="M359" i="1"/>
  <c r="L359" i="1"/>
  <c r="K359" i="1"/>
  <c r="J359" i="1"/>
  <c r="I359" i="1"/>
  <c r="Y359" i="1" s="1"/>
  <c r="H359" i="1"/>
  <c r="G359" i="1"/>
  <c r="F359" i="1"/>
  <c r="E359" i="1"/>
  <c r="D359" i="1"/>
  <c r="C359" i="1"/>
  <c r="B359" i="1"/>
  <c r="A359" i="1"/>
  <c r="AA358" i="1"/>
  <c r="Z358" i="1"/>
  <c r="X358" i="1"/>
  <c r="W358" i="1"/>
  <c r="V358" i="1"/>
  <c r="T358" i="1"/>
  <c r="S358" i="1"/>
  <c r="R358" i="1"/>
  <c r="Q358" i="1"/>
  <c r="P358" i="1"/>
  <c r="O358" i="1"/>
  <c r="N358" i="1"/>
  <c r="AB358" i="1" s="1"/>
  <c r="M358" i="1"/>
  <c r="L358" i="1"/>
  <c r="K358" i="1"/>
  <c r="J358" i="1"/>
  <c r="I358" i="1"/>
  <c r="Y358" i="1" s="1"/>
  <c r="H358" i="1"/>
  <c r="G358" i="1"/>
  <c r="F358" i="1"/>
  <c r="E358" i="1"/>
  <c r="D358" i="1"/>
  <c r="C358" i="1"/>
  <c r="B358" i="1"/>
  <c r="A358" i="1"/>
  <c r="AA357" i="1"/>
  <c r="Z357" i="1"/>
  <c r="X357" i="1"/>
  <c r="W357" i="1"/>
  <c r="V357" i="1"/>
  <c r="T357" i="1"/>
  <c r="S357" i="1"/>
  <c r="R357" i="1"/>
  <c r="Q357" i="1"/>
  <c r="P357" i="1"/>
  <c r="O357" i="1"/>
  <c r="N357" i="1"/>
  <c r="AB357" i="1" s="1"/>
  <c r="M357" i="1"/>
  <c r="L357" i="1"/>
  <c r="K357" i="1"/>
  <c r="J357" i="1"/>
  <c r="I357" i="1"/>
  <c r="Y357" i="1" s="1"/>
  <c r="H357" i="1"/>
  <c r="G357" i="1"/>
  <c r="F357" i="1"/>
  <c r="E357" i="1"/>
  <c r="D357" i="1"/>
  <c r="C357" i="1"/>
  <c r="B357" i="1"/>
  <c r="A357" i="1"/>
  <c r="AA356" i="1"/>
  <c r="Z356" i="1"/>
  <c r="X356" i="1"/>
  <c r="W356" i="1"/>
  <c r="V356" i="1"/>
  <c r="T356" i="1"/>
  <c r="S356" i="1"/>
  <c r="R356" i="1"/>
  <c r="Q356" i="1"/>
  <c r="P356" i="1"/>
  <c r="O356" i="1"/>
  <c r="N356" i="1"/>
  <c r="AB356" i="1" s="1"/>
  <c r="M356" i="1"/>
  <c r="L356" i="1"/>
  <c r="K356" i="1"/>
  <c r="J356" i="1"/>
  <c r="I356" i="1"/>
  <c r="Y356" i="1" s="1"/>
  <c r="H356" i="1"/>
  <c r="G356" i="1"/>
  <c r="F356" i="1"/>
  <c r="E356" i="1"/>
  <c r="D356" i="1"/>
  <c r="C356" i="1"/>
  <c r="B356" i="1"/>
  <c r="A356" i="1"/>
  <c r="AA355" i="1"/>
  <c r="Z355" i="1"/>
  <c r="X355" i="1"/>
  <c r="W355" i="1"/>
  <c r="V355" i="1"/>
  <c r="T355" i="1"/>
  <c r="S355" i="1"/>
  <c r="R355" i="1"/>
  <c r="Q355" i="1"/>
  <c r="P355" i="1"/>
  <c r="O355" i="1"/>
  <c r="N355" i="1"/>
  <c r="AB355" i="1" s="1"/>
  <c r="M355" i="1"/>
  <c r="L355" i="1"/>
  <c r="K355" i="1"/>
  <c r="J355" i="1"/>
  <c r="I355" i="1"/>
  <c r="Y355" i="1" s="1"/>
  <c r="H355" i="1"/>
  <c r="G355" i="1"/>
  <c r="F355" i="1"/>
  <c r="E355" i="1"/>
  <c r="D355" i="1"/>
  <c r="C355" i="1"/>
  <c r="B355" i="1"/>
  <c r="A355" i="1"/>
  <c r="AA354" i="1"/>
  <c r="Z354" i="1"/>
  <c r="X354" i="1"/>
  <c r="W354" i="1"/>
  <c r="V354" i="1"/>
  <c r="T354" i="1"/>
  <c r="S354" i="1"/>
  <c r="R354" i="1"/>
  <c r="Q354" i="1"/>
  <c r="P354" i="1"/>
  <c r="O354" i="1"/>
  <c r="N354" i="1"/>
  <c r="AB354" i="1" s="1"/>
  <c r="M354" i="1"/>
  <c r="L354" i="1"/>
  <c r="K354" i="1"/>
  <c r="J354" i="1"/>
  <c r="I354" i="1"/>
  <c r="Y354" i="1" s="1"/>
  <c r="H354" i="1"/>
  <c r="G354" i="1"/>
  <c r="F354" i="1"/>
  <c r="E354" i="1"/>
  <c r="D354" i="1"/>
  <c r="C354" i="1"/>
  <c r="B354" i="1"/>
  <c r="A354" i="1"/>
  <c r="AA353" i="1"/>
  <c r="Z353" i="1"/>
  <c r="X353" i="1"/>
  <c r="W353" i="1"/>
  <c r="V353" i="1"/>
  <c r="T353" i="1"/>
  <c r="S353" i="1"/>
  <c r="R353" i="1"/>
  <c r="Q353" i="1"/>
  <c r="P353" i="1"/>
  <c r="O353" i="1"/>
  <c r="N353" i="1"/>
  <c r="AB353" i="1" s="1"/>
  <c r="M353" i="1"/>
  <c r="L353" i="1"/>
  <c r="K353" i="1"/>
  <c r="J353" i="1"/>
  <c r="I353" i="1"/>
  <c r="Y353" i="1" s="1"/>
  <c r="H353" i="1"/>
  <c r="G353" i="1"/>
  <c r="F353" i="1"/>
  <c r="E353" i="1"/>
  <c r="D353" i="1"/>
  <c r="C353" i="1"/>
  <c r="B353" i="1"/>
  <c r="A353" i="1"/>
  <c r="AA352" i="1"/>
  <c r="Z352" i="1"/>
  <c r="X352" i="1"/>
  <c r="W352" i="1"/>
  <c r="V352" i="1"/>
  <c r="T352" i="1"/>
  <c r="S352" i="1"/>
  <c r="R352" i="1"/>
  <c r="Q352" i="1"/>
  <c r="P352" i="1"/>
  <c r="O352" i="1"/>
  <c r="N352" i="1"/>
  <c r="AB352" i="1" s="1"/>
  <c r="M352" i="1"/>
  <c r="L352" i="1"/>
  <c r="K352" i="1"/>
  <c r="J352" i="1"/>
  <c r="I352" i="1"/>
  <c r="Y352" i="1" s="1"/>
  <c r="H352" i="1"/>
  <c r="G352" i="1"/>
  <c r="F352" i="1"/>
  <c r="E352" i="1"/>
  <c r="D352" i="1"/>
  <c r="C352" i="1"/>
  <c r="B352" i="1"/>
  <c r="A352" i="1"/>
  <c r="AA351" i="1"/>
  <c r="Z351" i="1"/>
  <c r="X351" i="1"/>
  <c r="W351" i="1"/>
  <c r="V351" i="1"/>
  <c r="T351" i="1"/>
  <c r="S351" i="1"/>
  <c r="R351" i="1"/>
  <c r="Q351" i="1"/>
  <c r="P351" i="1"/>
  <c r="O351" i="1"/>
  <c r="N351" i="1"/>
  <c r="AB351" i="1" s="1"/>
  <c r="M351" i="1"/>
  <c r="L351" i="1"/>
  <c r="K351" i="1"/>
  <c r="J351" i="1"/>
  <c r="I351" i="1"/>
  <c r="Y351" i="1" s="1"/>
  <c r="H351" i="1"/>
  <c r="G351" i="1"/>
  <c r="F351" i="1"/>
  <c r="E351" i="1"/>
  <c r="D351" i="1"/>
  <c r="C351" i="1"/>
  <c r="B351" i="1"/>
  <c r="A351" i="1"/>
  <c r="AA350" i="1"/>
  <c r="Z350" i="1"/>
  <c r="X350" i="1"/>
  <c r="W350" i="1"/>
  <c r="V350" i="1"/>
  <c r="T350" i="1"/>
  <c r="S350" i="1"/>
  <c r="R350" i="1"/>
  <c r="Q350" i="1"/>
  <c r="P350" i="1"/>
  <c r="O350" i="1"/>
  <c r="N350" i="1"/>
  <c r="AB350" i="1" s="1"/>
  <c r="M350" i="1"/>
  <c r="L350" i="1"/>
  <c r="K350" i="1"/>
  <c r="J350" i="1"/>
  <c r="I350" i="1"/>
  <c r="Y350" i="1" s="1"/>
  <c r="H350" i="1"/>
  <c r="G350" i="1"/>
  <c r="F350" i="1"/>
  <c r="E350" i="1"/>
  <c r="D350" i="1"/>
  <c r="C350" i="1"/>
  <c r="B350" i="1"/>
  <c r="A350" i="1"/>
  <c r="AA349" i="1"/>
  <c r="Z349" i="1"/>
  <c r="X349" i="1"/>
  <c r="W349" i="1"/>
  <c r="V349" i="1"/>
  <c r="T349" i="1"/>
  <c r="S349" i="1"/>
  <c r="R349" i="1"/>
  <c r="Q349" i="1"/>
  <c r="P349" i="1"/>
  <c r="O349" i="1"/>
  <c r="N349" i="1"/>
  <c r="AB349" i="1" s="1"/>
  <c r="M349" i="1"/>
  <c r="L349" i="1"/>
  <c r="K349" i="1"/>
  <c r="J349" i="1"/>
  <c r="I349" i="1"/>
  <c r="Y349" i="1" s="1"/>
  <c r="H349" i="1"/>
  <c r="G349" i="1"/>
  <c r="F349" i="1"/>
  <c r="E349" i="1"/>
  <c r="D349" i="1"/>
  <c r="C349" i="1"/>
  <c r="B349" i="1"/>
  <c r="A349" i="1"/>
  <c r="AA348" i="1"/>
  <c r="Z348" i="1"/>
  <c r="X348" i="1"/>
  <c r="W348" i="1"/>
  <c r="V348" i="1"/>
  <c r="T348" i="1"/>
  <c r="S348" i="1"/>
  <c r="R348" i="1"/>
  <c r="Q348" i="1"/>
  <c r="P348" i="1"/>
  <c r="O348" i="1"/>
  <c r="N348" i="1"/>
  <c r="AB348" i="1" s="1"/>
  <c r="M348" i="1"/>
  <c r="L348" i="1"/>
  <c r="K348" i="1"/>
  <c r="J348" i="1"/>
  <c r="I348" i="1"/>
  <c r="Y348" i="1" s="1"/>
  <c r="H348" i="1"/>
  <c r="G348" i="1"/>
  <c r="F348" i="1"/>
  <c r="E348" i="1"/>
  <c r="D348" i="1"/>
  <c r="C348" i="1"/>
  <c r="B348" i="1"/>
  <c r="A348" i="1"/>
  <c r="AA347" i="1"/>
  <c r="Z347" i="1"/>
  <c r="X347" i="1"/>
  <c r="W347" i="1"/>
  <c r="V347" i="1"/>
  <c r="T347" i="1"/>
  <c r="S347" i="1"/>
  <c r="R347" i="1"/>
  <c r="Q347" i="1"/>
  <c r="P347" i="1"/>
  <c r="O347" i="1"/>
  <c r="N347" i="1"/>
  <c r="AB347" i="1" s="1"/>
  <c r="M347" i="1"/>
  <c r="L347" i="1"/>
  <c r="K347" i="1"/>
  <c r="J347" i="1"/>
  <c r="I347" i="1"/>
  <c r="Y347" i="1" s="1"/>
  <c r="H347" i="1"/>
  <c r="G347" i="1"/>
  <c r="F347" i="1"/>
  <c r="E347" i="1"/>
  <c r="D347" i="1"/>
  <c r="C347" i="1"/>
  <c r="B347" i="1"/>
  <c r="A347" i="1"/>
  <c r="AA346" i="1"/>
  <c r="Z346" i="1"/>
  <c r="X346" i="1"/>
  <c r="W346" i="1"/>
  <c r="V346" i="1"/>
  <c r="T346" i="1"/>
  <c r="S346" i="1"/>
  <c r="R346" i="1"/>
  <c r="Q346" i="1"/>
  <c r="P346" i="1"/>
  <c r="O346" i="1"/>
  <c r="N346" i="1"/>
  <c r="AB346" i="1" s="1"/>
  <c r="M346" i="1"/>
  <c r="L346" i="1"/>
  <c r="K346" i="1"/>
  <c r="J346" i="1"/>
  <c r="I346" i="1"/>
  <c r="Y346" i="1" s="1"/>
  <c r="H346" i="1"/>
  <c r="G346" i="1"/>
  <c r="F346" i="1"/>
  <c r="E346" i="1"/>
  <c r="D346" i="1"/>
  <c r="C346" i="1"/>
  <c r="B346" i="1"/>
  <c r="A346" i="1"/>
  <c r="AA345" i="1"/>
  <c r="Z345" i="1"/>
  <c r="X345" i="1"/>
  <c r="W345" i="1"/>
  <c r="V345" i="1"/>
  <c r="T345" i="1"/>
  <c r="S345" i="1"/>
  <c r="R345" i="1"/>
  <c r="Q345" i="1"/>
  <c r="P345" i="1"/>
  <c r="O345" i="1"/>
  <c r="N345" i="1"/>
  <c r="AB345" i="1" s="1"/>
  <c r="M345" i="1"/>
  <c r="L345" i="1"/>
  <c r="K345" i="1"/>
  <c r="J345" i="1"/>
  <c r="I345" i="1"/>
  <c r="Y345" i="1" s="1"/>
  <c r="H345" i="1"/>
  <c r="G345" i="1"/>
  <c r="F345" i="1"/>
  <c r="E345" i="1"/>
  <c r="D345" i="1"/>
  <c r="C345" i="1"/>
  <c r="B345" i="1"/>
  <c r="A345" i="1"/>
  <c r="AA344" i="1"/>
  <c r="Z344" i="1"/>
  <c r="X344" i="1"/>
  <c r="W344" i="1"/>
  <c r="V344" i="1"/>
  <c r="T344" i="1"/>
  <c r="S344" i="1"/>
  <c r="R344" i="1"/>
  <c r="Q344" i="1"/>
  <c r="P344" i="1"/>
  <c r="O344" i="1"/>
  <c r="N344" i="1"/>
  <c r="AB344" i="1" s="1"/>
  <c r="M344" i="1"/>
  <c r="L344" i="1"/>
  <c r="K344" i="1"/>
  <c r="J344" i="1"/>
  <c r="I344" i="1"/>
  <c r="Y344" i="1" s="1"/>
  <c r="H344" i="1"/>
  <c r="G344" i="1"/>
  <c r="F344" i="1"/>
  <c r="E344" i="1"/>
  <c r="D344" i="1"/>
  <c r="C344" i="1"/>
  <c r="B344" i="1"/>
  <c r="A344" i="1"/>
  <c r="AA343" i="1"/>
  <c r="Z343" i="1"/>
  <c r="X343" i="1"/>
  <c r="W343" i="1"/>
  <c r="V343" i="1"/>
  <c r="T343" i="1"/>
  <c r="S343" i="1"/>
  <c r="R343" i="1"/>
  <c r="Q343" i="1"/>
  <c r="P343" i="1"/>
  <c r="O343" i="1"/>
  <c r="N343" i="1"/>
  <c r="AB343" i="1" s="1"/>
  <c r="M343" i="1"/>
  <c r="L343" i="1"/>
  <c r="K343" i="1"/>
  <c r="J343" i="1"/>
  <c r="I343" i="1"/>
  <c r="Y343" i="1" s="1"/>
  <c r="H343" i="1"/>
  <c r="G343" i="1"/>
  <c r="F343" i="1"/>
  <c r="E343" i="1"/>
  <c r="D343" i="1"/>
  <c r="C343" i="1"/>
  <c r="B343" i="1"/>
  <c r="A343" i="1"/>
  <c r="AA342" i="1"/>
  <c r="Z342" i="1"/>
  <c r="X342" i="1"/>
  <c r="W342" i="1"/>
  <c r="V342" i="1"/>
  <c r="T342" i="1"/>
  <c r="S342" i="1"/>
  <c r="R342" i="1"/>
  <c r="Q342" i="1"/>
  <c r="P342" i="1"/>
  <c r="O342" i="1"/>
  <c r="N342" i="1"/>
  <c r="AB342" i="1" s="1"/>
  <c r="M342" i="1"/>
  <c r="L342" i="1"/>
  <c r="K342" i="1"/>
  <c r="J342" i="1"/>
  <c r="I342" i="1"/>
  <c r="Y342" i="1" s="1"/>
  <c r="H342" i="1"/>
  <c r="G342" i="1"/>
  <c r="F342" i="1"/>
  <c r="E342" i="1"/>
  <c r="D342" i="1"/>
  <c r="C342" i="1"/>
  <c r="B342" i="1"/>
  <c r="A342" i="1"/>
  <c r="AA341" i="1"/>
  <c r="Z341" i="1"/>
  <c r="X341" i="1"/>
  <c r="W341" i="1"/>
  <c r="V341" i="1"/>
  <c r="T341" i="1"/>
  <c r="S341" i="1"/>
  <c r="R341" i="1"/>
  <c r="Q341" i="1"/>
  <c r="P341" i="1"/>
  <c r="O341" i="1"/>
  <c r="N341" i="1"/>
  <c r="AB341" i="1" s="1"/>
  <c r="M341" i="1"/>
  <c r="L341" i="1"/>
  <c r="K341" i="1"/>
  <c r="J341" i="1"/>
  <c r="I341" i="1"/>
  <c r="Y341" i="1" s="1"/>
  <c r="H341" i="1"/>
  <c r="G341" i="1"/>
  <c r="F341" i="1"/>
  <c r="E341" i="1"/>
  <c r="D341" i="1"/>
  <c r="C341" i="1"/>
  <c r="B341" i="1"/>
  <c r="A341" i="1"/>
  <c r="AA340" i="1"/>
  <c r="Z340" i="1"/>
  <c r="X340" i="1"/>
  <c r="W340" i="1"/>
  <c r="V340" i="1"/>
  <c r="T340" i="1"/>
  <c r="S340" i="1"/>
  <c r="R340" i="1"/>
  <c r="Q340" i="1"/>
  <c r="P340" i="1"/>
  <c r="O340" i="1"/>
  <c r="N340" i="1"/>
  <c r="AB340" i="1" s="1"/>
  <c r="M340" i="1"/>
  <c r="L340" i="1"/>
  <c r="K340" i="1"/>
  <c r="J340" i="1"/>
  <c r="I340" i="1"/>
  <c r="Y340" i="1" s="1"/>
  <c r="H340" i="1"/>
  <c r="G340" i="1"/>
  <c r="F340" i="1"/>
  <c r="E340" i="1"/>
  <c r="D340" i="1"/>
  <c r="C340" i="1"/>
  <c r="B340" i="1"/>
  <c r="A340" i="1"/>
  <c r="AA339" i="1"/>
  <c r="Z339" i="1"/>
  <c r="X339" i="1"/>
  <c r="W339" i="1"/>
  <c r="V339" i="1"/>
  <c r="T339" i="1"/>
  <c r="S339" i="1"/>
  <c r="R339" i="1"/>
  <c r="Q339" i="1"/>
  <c r="P339" i="1"/>
  <c r="O339" i="1"/>
  <c r="N339" i="1"/>
  <c r="AB339" i="1" s="1"/>
  <c r="M339" i="1"/>
  <c r="L339" i="1"/>
  <c r="K339" i="1"/>
  <c r="J339" i="1"/>
  <c r="I339" i="1"/>
  <c r="Y339" i="1" s="1"/>
  <c r="H339" i="1"/>
  <c r="G339" i="1"/>
  <c r="F339" i="1"/>
  <c r="E339" i="1"/>
  <c r="D339" i="1"/>
  <c r="C339" i="1"/>
  <c r="B339" i="1"/>
  <c r="A339" i="1"/>
  <c r="AA338" i="1"/>
  <c r="Z338" i="1"/>
  <c r="X338" i="1"/>
  <c r="W338" i="1"/>
  <c r="V338" i="1"/>
  <c r="T338" i="1"/>
  <c r="S338" i="1"/>
  <c r="R338" i="1"/>
  <c r="Q338" i="1"/>
  <c r="P338" i="1"/>
  <c r="O338" i="1"/>
  <c r="N338" i="1"/>
  <c r="AB338" i="1" s="1"/>
  <c r="M338" i="1"/>
  <c r="L338" i="1"/>
  <c r="K338" i="1"/>
  <c r="J338" i="1"/>
  <c r="I338" i="1"/>
  <c r="Y338" i="1" s="1"/>
  <c r="H338" i="1"/>
  <c r="G338" i="1"/>
  <c r="F338" i="1"/>
  <c r="E338" i="1"/>
  <c r="D338" i="1"/>
  <c r="C338" i="1"/>
  <c r="B338" i="1"/>
  <c r="A338" i="1"/>
  <c r="AA337" i="1"/>
  <c r="Z337" i="1"/>
  <c r="X337" i="1"/>
  <c r="W337" i="1"/>
  <c r="V337" i="1"/>
  <c r="T337" i="1"/>
  <c r="S337" i="1"/>
  <c r="R337" i="1"/>
  <c r="Q337" i="1"/>
  <c r="P337" i="1"/>
  <c r="O337" i="1"/>
  <c r="N337" i="1"/>
  <c r="AB337" i="1" s="1"/>
  <c r="M337" i="1"/>
  <c r="L337" i="1"/>
  <c r="K337" i="1"/>
  <c r="J337" i="1"/>
  <c r="I337" i="1"/>
  <c r="Y337" i="1" s="1"/>
  <c r="H337" i="1"/>
  <c r="G337" i="1"/>
  <c r="F337" i="1"/>
  <c r="E337" i="1"/>
  <c r="D337" i="1"/>
  <c r="C337" i="1"/>
  <c r="B337" i="1"/>
  <c r="A337" i="1"/>
  <c r="AA336" i="1"/>
  <c r="Z336" i="1"/>
  <c r="X336" i="1"/>
  <c r="W336" i="1"/>
  <c r="V336" i="1"/>
  <c r="T336" i="1"/>
  <c r="S336" i="1"/>
  <c r="R336" i="1"/>
  <c r="Q336" i="1"/>
  <c r="P336" i="1"/>
  <c r="O336" i="1"/>
  <c r="N336" i="1"/>
  <c r="AB336" i="1" s="1"/>
  <c r="M336" i="1"/>
  <c r="L336" i="1"/>
  <c r="K336" i="1"/>
  <c r="J336" i="1"/>
  <c r="I336" i="1"/>
  <c r="Y336" i="1" s="1"/>
  <c r="H336" i="1"/>
  <c r="G336" i="1"/>
  <c r="F336" i="1"/>
  <c r="E336" i="1"/>
  <c r="D336" i="1"/>
  <c r="C336" i="1"/>
  <c r="B336" i="1"/>
  <c r="A336" i="1"/>
  <c r="AA335" i="1"/>
  <c r="Z335" i="1"/>
  <c r="X335" i="1"/>
  <c r="W335" i="1"/>
  <c r="V335" i="1"/>
  <c r="T335" i="1"/>
  <c r="S335" i="1"/>
  <c r="R335" i="1"/>
  <c r="Q335" i="1"/>
  <c r="P335" i="1"/>
  <c r="O335" i="1"/>
  <c r="N335" i="1"/>
  <c r="AB335" i="1" s="1"/>
  <c r="M335" i="1"/>
  <c r="L335" i="1"/>
  <c r="K335" i="1"/>
  <c r="J335" i="1"/>
  <c r="I335" i="1"/>
  <c r="Y335" i="1" s="1"/>
  <c r="H335" i="1"/>
  <c r="G335" i="1"/>
  <c r="F335" i="1"/>
  <c r="E335" i="1"/>
  <c r="D335" i="1"/>
  <c r="C335" i="1"/>
  <c r="B335" i="1"/>
  <c r="A335" i="1"/>
  <c r="AA334" i="1"/>
  <c r="Z334" i="1"/>
  <c r="X334" i="1"/>
  <c r="W334" i="1"/>
  <c r="V334" i="1"/>
  <c r="T334" i="1"/>
  <c r="S334" i="1"/>
  <c r="R334" i="1"/>
  <c r="Q334" i="1"/>
  <c r="P334" i="1"/>
  <c r="O334" i="1"/>
  <c r="N334" i="1"/>
  <c r="AB334" i="1" s="1"/>
  <c r="M334" i="1"/>
  <c r="L334" i="1"/>
  <c r="K334" i="1"/>
  <c r="J334" i="1"/>
  <c r="I334" i="1"/>
  <c r="Y334" i="1" s="1"/>
  <c r="H334" i="1"/>
  <c r="G334" i="1"/>
  <c r="F334" i="1"/>
  <c r="E334" i="1"/>
  <c r="D334" i="1"/>
  <c r="C334" i="1"/>
  <c r="B334" i="1"/>
  <c r="A334" i="1"/>
  <c r="AA333" i="1"/>
  <c r="Z333" i="1"/>
  <c r="X333" i="1"/>
  <c r="W333" i="1"/>
  <c r="V333" i="1"/>
  <c r="T333" i="1"/>
  <c r="S333" i="1"/>
  <c r="R333" i="1"/>
  <c r="Q333" i="1"/>
  <c r="P333" i="1"/>
  <c r="O333" i="1"/>
  <c r="N333" i="1"/>
  <c r="AB333" i="1" s="1"/>
  <c r="M333" i="1"/>
  <c r="L333" i="1"/>
  <c r="K333" i="1"/>
  <c r="J333" i="1"/>
  <c r="I333" i="1"/>
  <c r="Y333" i="1" s="1"/>
  <c r="H333" i="1"/>
  <c r="G333" i="1"/>
  <c r="F333" i="1"/>
  <c r="E333" i="1"/>
  <c r="D333" i="1"/>
  <c r="C333" i="1"/>
  <c r="B333" i="1"/>
  <c r="A333" i="1"/>
  <c r="AA332" i="1"/>
  <c r="Z332" i="1"/>
  <c r="X332" i="1"/>
  <c r="W332" i="1"/>
  <c r="V332" i="1"/>
  <c r="T332" i="1"/>
  <c r="S332" i="1"/>
  <c r="R332" i="1"/>
  <c r="Q332" i="1"/>
  <c r="P332" i="1"/>
  <c r="O332" i="1"/>
  <c r="N332" i="1"/>
  <c r="AB332" i="1" s="1"/>
  <c r="M332" i="1"/>
  <c r="L332" i="1"/>
  <c r="K332" i="1"/>
  <c r="J332" i="1"/>
  <c r="I332" i="1"/>
  <c r="Y332" i="1" s="1"/>
  <c r="H332" i="1"/>
  <c r="G332" i="1"/>
  <c r="F332" i="1"/>
  <c r="E332" i="1"/>
  <c r="D332" i="1"/>
  <c r="C332" i="1"/>
  <c r="B332" i="1"/>
  <c r="A332" i="1"/>
  <c r="AA331" i="1"/>
  <c r="Z331" i="1"/>
  <c r="X331" i="1"/>
  <c r="W331" i="1"/>
  <c r="V331" i="1"/>
  <c r="T331" i="1"/>
  <c r="S331" i="1"/>
  <c r="R331" i="1"/>
  <c r="Q331" i="1"/>
  <c r="P331" i="1"/>
  <c r="O331" i="1"/>
  <c r="N331" i="1"/>
  <c r="AB331" i="1" s="1"/>
  <c r="M331" i="1"/>
  <c r="L331" i="1"/>
  <c r="K331" i="1"/>
  <c r="J331" i="1"/>
  <c r="I331" i="1"/>
  <c r="Y331" i="1" s="1"/>
  <c r="H331" i="1"/>
  <c r="G331" i="1"/>
  <c r="F331" i="1"/>
  <c r="E331" i="1"/>
  <c r="D331" i="1"/>
  <c r="C331" i="1"/>
  <c r="B331" i="1"/>
  <c r="A331" i="1"/>
  <c r="AA330" i="1"/>
  <c r="Z330" i="1"/>
  <c r="X330" i="1"/>
  <c r="W330" i="1"/>
  <c r="V330" i="1"/>
  <c r="T330" i="1"/>
  <c r="S330" i="1"/>
  <c r="R330" i="1"/>
  <c r="Q330" i="1"/>
  <c r="P330" i="1"/>
  <c r="O330" i="1"/>
  <c r="N330" i="1"/>
  <c r="AB330" i="1" s="1"/>
  <c r="M330" i="1"/>
  <c r="L330" i="1"/>
  <c r="K330" i="1"/>
  <c r="J330" i="1"/>
  <c r="I330" i="1"/>
  <c r="Y330" i="1" s="1"/>
  <c r="H330" i="1"/>
  <c r="G330" i="1"/>
  <c r="F330" i="1"/>
  <c r="E330" i="1"/>
  <c r="D330" i="1"/>
  <c r="C330" i="1"/>
  <c r="B330" i="1"/>
  <c r="A330" i="1"/>
  <c r="AA329" i="1"/>
  <c r="Z329" i="1"/>
  <c r="X329" i="1"/>
  <c r="W329" i="1"/>
  <c r="V329" i="1"/>
  <c r="T329" i="1"/>
  <c r="S329" i="1"/>
  <c r="R329" i="1"/>
  <c r="Q329" i="1"/>
  <c r="P329" i="1"/>
  <c r="O329" i="1"/>
  <c r="N329" i="1"/>
  <c r="AB329" i="1" s="1"/>
  <c r="M329" i="1"/>
  <c r="L329" i="1"/>
  <c r="K329" i="1"/>
  <c r="J329" i="1"/>
  <c r="I329" i="1"/>
  <c r="Y329" i="1" s="1"/>
  <c r="H329" i="1"/>
  <c r="G329" i="1"/>
  <c r="F329" i="1"/>
  <c r="E329" i="1"/>
  <c r="D329" i="1"/>
  <c r="C329" i="1"/>
  <c r="B329" i="1"/>
  <c r="A329" i="1"/>
  <c r="AA328" i="1"/>
  <c r="Z328" i="1"/>
  <c r="X328" i="1"/>
  <c r="W328" i="1"/>
  <c r="V328" i="1"/>
  <c r="T328" i="1"/>
  <c r="S328" i="1"/>
  <c r="R328" i="1"/>
  <c r="Q328" i="1"/>
  <c r="P328" i="1"/>
  <c r="O328" i="1"/>
  <c r="N328" i="1"/>
  <c r="AB328" i="1" s="1"/>
  <c r="M328" i="1"/>
  <c r="L328" i="1"/>
  <c r="K328" i="1"/>
  <c r="J328" i="1"/>
  <c r="I328" i="1"/>
  <c r="Y328" i="1" s="1"/>
  <c r="H328" i="1"/>
  <c r="G328" i="1"/>
  <c r="F328" i="1"/>
  <c r="E328" i="1"/>
  <c r="D328" i="1"/>
  <c r="C328" i="1"/>
  <c r="B328" i="1"/>
  <c r="A328" i="1"/>
  <c r="AA327" i="1"/>
  <c r="Z327" i="1"/>
  <c r="X327" i="1"/>
  <c r="W327" i="1"/>
  <c r="V327" i="1"/>
  <c r="T327" i="1"/>
  <c r="S327" i="1"/>
  <c r="R327" i="1"/>
  <c r="Q327" i="1"/>
  <c r="P327" i="1"/>
  <c r="O327" i="1"/>
  <c r="N327" i="1"/>
  <c r="AB327" i="1" s="1"/>
  <c r="M327" i="1"/>
  <c r="L327" i="1"/>
  <c r="K327" i="1"/>
  <c r="J327" i="1"/>
  <c r="I327" i="1"/>
  <c r="Y327" i="1" s="1"/>
  <c r="H327" i="1"/>
  <c r="G327" i="1"/>
  <c r="F327" i="1"/>
  <c r="E327" i="1"/>
  <c r="D327" i="1"/>
  <c r="C327" i="1"/>
  <c r="B327" i="1"/>
  <c r="A327" i="1"/>
  <c r="AA326" i="1"/>
  <c r="Z326" i="1"/>
  <c r="X326" i="1"/>
  <c r="W326" i="1"/>
  <c r="V326" i="1"/>
  <c r="T326" i="1"/>
  <c r="S326" i="1"/>
  <c r="R326" i="1"/>
  <c r="Q326" i="1"/>
  <c r="P326" i="1"/>
  <c r="O326" i="1"/>
  <c r="N326" i="1"/>
  <c r="AB326" i="1" s="1"/>
  <c r="M326" i="1"/>
  <c r="L326" i="1"/>
  <c r="K326" i="1"/>
  <c r="J326" i="1"/>
  <c r="I326" i="1"/>
  <c r="Y326" i="1" s="1"/>
  <c r="H326" i="1"/>
  <c r="G326" i="1"/>
  <c r="F326" i="1"/>
  <c r="E326" i="1"/>
  <c r="D326" i="1"/>
  <c r="C326" i="1"/>
  <c r="B326" i="1"/>
  <c r="A326" i="1"/>
  <c r="AA325" i="1"/>
  <c r="Z325" i="1"/>
  <c r="X325" i="1"/>
  <c r="W325" i="1"/>
  <c r="V325" i="1"/>
  <c r="T325" i="1"/>
  <c r="S325" i="1"/>
  <c r="R325" i="1"/>
  <c r="Q325" i="1"/>
  <c r="P325" i="1"/>
  <c r="O325" i="1"/>
  <c r="N325" i="1"/>
  <c r="AB325" i="1" s="1"/>
  <c r="M325" i="1"/>
  <c r="L325" i="1"/>
  <c r="K325" i="1"/>
  <c r="J325" i="1"/>
  <c r="I325" i="1"/>
  <c r="Y325" i="1" s="1"/>
  <c r="H325" i="1"/>
  <c r="G325" i="1"/>
  <c r="F325" i="1"/>
  <c r="E325" i="1"/>
  <c r="D325" i="1"/>
  <c r="C325" i="1"/>
  <c r="B325" i="1"/>
  <c r="A325" i="1"/>
  <c r="AA324" i="1"/>
  <c r="Z324" i="1"/>
  <c r="X324" i="1"/>
  <c r="W324" i="1"/>
  <c r="V324" i="1"/>
  <c r="T324" i="1"/>
  <c r="S324" i="1"/>
  <c r="R324" i="1"/>
  <c r="Q324" i="1"/>
  <c r="P324" i="1"/>
  <c r="O324" i="1"/>
  <c r="N324" i="1"/>
  <c r="AB324" i="1" s="1"/>
  <c r="M324" i="1"/>
  <c r="L324" i="1"/>
  <c r="K324" i="1"/>
  <c r="J324" i="1"/>
  <c r="I324" i="1"/>
  <c r="Y324" i="1" s="1"/>
  <c r="H324" i="1"/>
  <c r="G324" i="1"/>
  <c r="F324" i="1"/>
  <c r="E324" i="1"/>
  <c r="D324" i="1"/>
  <c r="C324" i="1"/>
  <c r="B324" i="1"/>
  <c r="A324" i="1"/>
  <c r="AA323" i="1"/>
  <c r="Z323" i="1"/>
  <c r="X323" i="1"/>
  <c r="W323" i="1"/>
  <c r="V323" i="1"/>
  <c r="T323" i="1"/>
  <c r="S323" i="1"/>
  <c r="R323" i="1"/>
  <c r="Q323" i="1"/>
  <c r="P323" i="1"/>
  <c r="O323" i="1"/>
  <c r="N323" i="1"/>
  <c r="AB323" i="1" s="1"/>
  <c r="M323" i="1"/>
  <c r="L323" i="1"/>
  <c r="K323" i="1"/>
  <c r="J323" i="1"/>
  <c r="I323" i="1"/>
  <c r="Y323" i="1" s="1"/>
  <c r="H323" i="1"/>
  <c r="G323" i="1"/>
  <c r="F323" i="1"/>
  <c r="E323" i="1"/>
  <c r="D323" i="1"/>
  <c r="C323" i="1"/>
  <c r="B323" i="1"/>
  <c r="A323" i="1"/>
  <c r="AA322" i="1"/>
  <c r="Z322" i="1"/>
  <c r="X322" i="1"/>
  <c r="W322" i="1"/>
  <c r="V322" i="1"/>
  <c r="T322" i="1"/>
  <c r="S322" i="1"/>
  <c r="R322" i="1"/>
  <c r="Q322" i="1"/>
  <c r="P322" i="1"/>
  <c r="O322" i="1"/>
  <c r="N322" i="1"/>
  <c r="AB322" i="1" s="1"/>
  <c r="M322" i="1"/>
  <c r="L322" i="1"/>
  <c r="K322" i="1"/>
  <c r="J322" i="1"/>
  <c r="I322" i="1"/>
  <c r="Y322" i="1" s="1"/>
  <c r="H322" i="1"/>
  <c r="G322" i="1"/>
  <c r="F322" i="1"/>
  <c r="E322" i="1"/>
  <c r="D322" i="1"/>
  <c r="C322" i="1"/>
  <c r="B322" i="1"/>
  <c r="A322" i="1"/>
  <c r="AA321" i="1"/>
  <c r="Z321" i="1"/>
  <c r="X321" i="1"/>
  <c r="W321" i="1"/>
  <c r="V321" i="1"/>
  <c r="T321" i="1"/>
  <c r="S321" i="1"/>
  <c r="R321" i="1"/>
  <c r="Q321" i="1"/>
  <c r="P321" i="1"/>
  <c r="O321" i="1"/>
  <c r="N321" i="1"/>
  <c r="AB321" i="1" s="1"/>
  <c r="M321" i="1"/>
  <c r="L321" i="1"/>
  <c r="K321" i="1"/>
  <c r="J321" i="1"/>
  <c r="I321" i="1"/>
  <c r="Y321" i="1" s="1"/>
  <c r="H321" i="1"/>
  <c r="G321" i="1"/>
  <c r="F321" i="1"/>
  <c r="E321" i="1"/>
  <c r="D321" i="1"/>
  <c r="C321" i="1"/>
  <c r="B321" i="1"/>
  <c r="A321" i="1"/>
  <c r="AA320" i="1"/>
  <c r="Z320" i="1"/>
  <c r="X320" i="1"/>
  <c r="W320" i="1"/>
  <c r="V320" i="1"/>
  <c r="T320" i="1"/>
  <c r="S320" i="1"/>
  <c r="R320" i="1"/>
  <c r="Q320" i="1"/>
  <c r="P320" i="1"/>
  <c r="O320" i="1"/>
  <c r="N320" i="1"/>
  <c r="AB320" i="1" s="1"/>
  <c r="M320" i="1"/>
  <c r="L320" i="1"/>
  <c r="K320" i="1"/>
  <c r="J320" i="1"/>
  <c r="I320" i="1"/>
  <c r="Y320" i="1" s="1"/>
  <c r="H320" i="1"/>
  <c r="G320" i="1"/>
  <c r="F320" i="1"/>
  <c r="E320" i="1"/>
  <c r="D320" i="1"/>
  <c r="C320" i="1"/>
  <c r="B320" i="1"/>
  <c r="A320" i="1"/>
  <c r="AA319" i="1"/>
  <c r="Z319" i="1"/>
  <c r="X319" i="1"/>
  <c r="W319" i="1"/>
  <c r="V319" i="1"/>
  <c r="T319" i="1"/>
  <c r="S319" i="1"/>
  <c r="R319" i="1"/>
  <c r="Q319" i="1"/>
  <c r="P319" i="1"/>
  <c r="O319" i="1"/>
  <c r="N319" i="1"/>
  <c r="AB319" i="1" s="1"/>
  <c r="M319" i="1"/>
  <c r="L319" i="1"/>
  <c r="K319" i="1"/>
  <c r="J319" i="1"/>
  <c r="I319" i="1"/>
  <c r="Y319" i="1" s="1"/>
  <c r="H319" i="1"/>
  <c r="G319" i="1"/>
  <c r="F319" i="1"/>
  <c r="E319" i="1"/>
  <c r="D319" i="1"/>
  <c r="C319" i="1"/>
  <c r="B319" i="1"/>
  <c r="A319" i="1"/>
  <c r="AA318" i="1"/>
  <c r="Z318" i="1"/>
  <c r="X318" i="1"/>
  <c r="W318" i="1"/>
  <c r="V318" i="1"/>
  <c r="T318" i="1"/>
  <c r="S318" i="1"/>
  <c r="R318" i="1"/>
  <c r="Q318" i="1"/>
  <c r="P318" i="1"/>
  <c r="O318" i="1"/>
  <c r="N318" i="1"/>
  <c r="AB318" i="1" s="1"/>
  <c r="M318" i="1"/>
  <c r="L318" i="1"/>
  <c r="K318" i="1"/>
  <c r="J318" i="1"/>
  <c r="I318" i="1"/>
  <c r="Y318" i="1" s="1"/>
  <c r="H318" i="1"/>
  <c r="G318" i="1"/>
  <c r="F318" i="1"/>
  <c r="E318" i="1"/>
  <c r="D318" i="1"/>
  <c r="C318" i="1"/>
  <c r="B318" i="1"/>
  <c r="A318" i="1"/>
  <c r="AA317" i="1"/>
  <c r="Z317" i="1"/>
  <c r="X317" i="1"/>
  <c r="W317" i="1"/>
  <c r="V317" i="1"/>
  <c r="T317" i="1"/>
  <c r="S317" i="1"/>
  <c r="R317" i="1"/>
  <c r="Q317" i="1"/>
  <c r="P317" i="1"/>
  <c r="O317" i="1"/>
  <c r="N317" i="1"/>
  <c r="AB317" i="1" s="1"/>
  <c r="M317" i="1"/>
  <c r="L317" i="1"/>
  <c r="K317" i="1"/>
  <c r="J317" i="1"/>
  <c r="I317" i="1"/>
  <c r="Y317" i="1" s="1"/>
  <c r="H317" i="1"/>
  <c r="G317" i="1"/>
  <c r="F317" i="1"/>
  <c r="E317" i="1"/>
  <c r="D317" i="1"/>
  <c r="C317" i="1"/>
  <c r="B317" i="1"/>
  <c r="A317" i="1"/>
  <c r="AA316" i="1"/>
  <c r="Z316" i="1"/>
  <c r="X316" i="1"/>
  <c r="W316" i="1"/>
  <c r="V316" i="1"/>
  <c r="T316" i="1"/>
  <c r="S316" i="1"/>
  <c r="R316" i="1"/>
  <c r="Q316" i="1"/>
  <c r="P316" i="1"/>
  <c r="O316" i="1"/>
  <c r="N316" i="1"/>
  <c r="AB316" i="1" s="1"/>
  <c r="M316" i="1"/>
  <c r="L316" i="1"/>
  <c r="K316" i="1"/>
  <c r="J316" i="1"/>
  <c r="I316" i="1"/>
  <c r="Y316" i="1" s="1"/>
  <c r="H316" i="1"/>
  <c r="G316" i="1"/>
  <c r="F316" i="1"/>
  <c r="E316" i="1"/>
  <c r="D316" i="1"/>
  <c r="C316" i="1"/>
  <c r="B316" i="1"/>
  <c r="A316" i="1"/>
  <c r="AA315" i="1"/>
  <c r="Z315" i="1"/>
  <c r="X315" i="1"/>
  <c r="W315" i="1"/>
  <c r="V315" i="1"/>
  <c r="T315" i="1"/>
  <c r="S315" i="1"/>
  <c r="R315" i="1"/>
  <c r="Q315" i="1"/>
  <c r="P315" i="1"/>
  <c r="O315" i="1"/>
  <c r="N315" i="1"/>
  <c r="AB315" i="1" s="1"/>
  <c r="M315" i="1"/>
  <c r="L315" i="1"/>
  <c r="K315" i="1"/>
  <c r="J315" i="1"/>
  <c r="I315" i="1"/>
  <c r="Y315" i="1" s="1"/>
  <c r="H315" i="1"/>
  <c r="G315" i="1"/>
  <c r="F315" i="1"/>
  <c r="E315" i="1"/>
  <c r="D315" i="1"/>
  <c r="C315" i="1"/>
  <c r="B315" i="1"/>
  <c r="A315" i="1"/>
  <c r="AA314" i="1"/>
  <c r="Z314" i="1"/>
  <c r="X314" i="1"/>
  <c r="W314" i="1"/>
  <c r="V314" i="1"/>
  <c r="T314" i="1"/>
  <c r="S314" i="1"/>
  <c r="R314" i="1"/>
  <c r="Q314" i="1"/>
  <c r="P314" i="1"/>
  <c r="O314" i="1"/>
  <c r="N314" i="1"/>
  <c r="AB314" i="1" s="1"/>
  <c r="M314" i="1"/>
  <c r="L314" i="1"/>
  <c r="K314" i="1"/>
  <c r="J314" i="1"/>
  <c r="I314" i="1"/>
  <c r="Y314" i="1" s="1"/>
  <c r="H314" i="1"/>
  <c r="G314" i="1"/>
  <c r="F314" i="1"/>
  <c r="E314" i="1"/>
  <c r="D314" i="1"/>
  <c r="C314" i="1"/>
  <c r="B314" i="1"/>
  <c r="A314" i="1"/>
  <c r="AA313" i="1"/>
  <c r="Z313" i="1"/>
  <c r="X313" i="1"/>
  <c r="W313" i="1"/>
  <c r="V313" i="1"/>
  <c r="T313" i="1"/>
  <c r="S313" i="1"/>
  <c r="R313" i="1"/>
  <c r="Q313" i="1"/>
  <c r="P313" i="1"/>
  <c r="O313" i="1"/>
  <c r="N313" i="1"/>
  <c r="AB313" i="1" s="1"/>
  <c r="M313" i="1"/>
  <c r="L313" i="1"/>
  <c r="K313" i="1"/>
  <c r="J313" i="1"/>
  <c r="I313" i="1"/>
  <c r="Y313" i="1" s="1"/>
  <c r="H313" i="1"/>
  <c r="G313" i="1"/>
  <c r="F313" i="1"/>
  <c r="E313" i="1"/>
  <c r="D313" i="1"/>
  <c r="C313" i="1"/>
  <c r="B313" i="1"/>
  <c r="A313" i="1"/>
  <c r="AA312" i="1"/>
  <c r="Z312" i="1"/>
  <c r="X312" i="1"/>
  <c r="W312" i="1"/>
  <c r="V312" i="1"/>
  <c r="T312" i="1"/>
  <c r="S312" i="1"/>
  <c r="R312" i="1"/>
  <c r="Q312" i="1"/>
  <c r="P312" i="1"/>
  <c r="O312" i="1"/>
  <c r="N312" i="1"/>
  <c r="AB312" i="1" s="1"/>
  <c r="M312" i="1"/>
  <c r="L312" i="1"/>
  <c r="K312" i="1"/>
  <c r="J312" i="1"/>
  <c r="I312" i="1"/>
  <c r="Y312" i="1" s="1"/>
  <c r="H312" i="1"/>
  <c r="G312" i="1"/>
  <c r="F312" i="1"/>
  <c r="E312" i="1"/>
  <c r="D312" i="1"/>
  <c r="C312" i="1"/>
  <c r="B312" i="1"/>
  <c r="A312" i="1"/>
  <c r="AA311" i="1"/>
  <c r="Z311" i="1"/>
  <c r="X311" i="1"/>
  <c r="W311" i="1"/>
  <c r="V311" i="1"/>
  <c r="T311" i="1"/>
  <c r="S311" i="1"/>
  <c r="R311" i="1"/>
  <c r="Q311" i="1"/>
  <c r="P311" i="1"/>
  <c r="O311" i="1"/>
  <c r="N311" i="1"/>
  <c r="AB311" i="1" s="1"/>
  <c r="M311" i="1"/>
  <c r="L311" i="1"/>
  <c r="K311" i="1"/>
  <c r="J311" i="1"/>
  <c r="I311" i="1"/>
  <c r="Y311" i="1" s="1"/>
  <c r="H311" i="1"/>
  <c r="G311" i="1"/>
  <c r="F311" i="1"/>
  <c r="E311" i="1"/>
  <c r="D311" i="1"/>
  <c r="C311" i="1"/>
  <c r="B311" i="1"/>
  <c r="A311" i="1"/>
  <c r="AA310" i="1"/>
  <c r="Z310" i="1"/>
  <c r="X310" i="1"/>
  <c r="W310" i="1"/>
  <c r="V310" i="1"/>
  <c r="T310" i="1"/>
  <c r="S310" i="1"/>
  <c r="R310" i="1"/>
  <c r="Q310" i="1"/>
  <c r="P310" i="1"/>
  <c r="O310" i="1"/>
  <c r="N310" i="1"/>
  <c r="AB310" i="1" s="1"/>
  <c r="M310" i="1"/>
  <c r="L310" i="1"/>
  <c r="K310" i="1"/>
  <c r="J310" i="1"/>
  <c r="I310" i="1"/>
  <c r="Y310" i="1" s="1"/>
  <c r="H310" i="1"/>
  <c r="G310" i="1"/>
  <c r="F310" i="1"/>
  <c r="E310" i="1"/>
  <c r="D310" i="1"/>
  <c r="C310" i="1"/>
  <c r="B310" i="1"/>
  <c r="A310" i="1"/>
  <c r="AA309" i="1"/>
  <c r="Z309" i="1"/>
  <c r="X309" i="1"/>
  <c r="W309" i="1"/>
  <c r="V309" i="1"/>
  <c r="T309" i="1"/>
  <c r="S309" i="1"/>
  <c r="R309" i="1"/>
  <c r="Q309" i="1"/>
  <c r="P309" i="1"/>
  <c r="O309" i="1"/>
  <c r="N309" i="1"/>
  <c r="AB309" i="1" s="1"/>
  <c r="M309" i="1"/>
  <c r="L309" i="1"/>
  <c r="K309" i="1"/>
  <c r="J309" i="1"/>
  <c r="I309" i="1"/>
  <c r="Y309" i="1" s="1"/>
  <c r="H309" i="1"/>
  <c r="G309" i="1"/>
  <c r="F309" i="1"/>
  <c r="E309" i="1"/>
  <c r="D309" i="1"/>
  <c r="C309" i="1"/>
  <c r="B309" i="1"/>
  <c r="A309" i="1"/>
  <c r="AA308" i="1"/>
  <c r="Z308" i="1"/>
  <c r="X308" i="1"/>
  <c r="W308" i="1"/>
  <c r="V308" i="1"/>
  <c r="T308" i="1"/>
  <c r="S308" i="1"/>
  <c r="R308" i="1"/>
  <c r="Q308" i="1"/>
  <c r="P308" i="1"/>
  <c r="O308" i="1"/>
  <c r="N308" i="1"/>
  <c r="AB308" i="1" s="1"/>
  <c r="M308" i="1"/>
  <c r="L308" i="1"/>
  <c r="K308" i="1"/>
  <c r="J308" i="1"/>
  <c r="I308" i="1"/>
  <c r="Y308" i="1" s="1"/>
  <c r="H308" i="1"/>
  <c r="G308" i="1"/>
  <c r="F308" i="1"/>
  <c r="E308" i="1"/>
  <c r="D308" i="1"/>
  <c r="C308" i="1"/>
  <c r="B308" i="1"/>
  <c r="A308" i="1"/>
  <c r="AA307" i="1"/>
  <c r="Z307" i="1"/>
  <c r="X307" i="1"/>
  <c r="W307" i="1"/>
  <c r="V307" i="1"/>
  <c r="T307" i="1"/>
  <c r="S307" i="1"/>
  <c r="R307" i="1"/>
  <c r="Q307" i="1"/>
  <c r="P307" i="1"/>
  <c r="O307" i="1"/>
  <c r="N307" i="1"/>
  <c r="AB307" i="1" s="1"/>
  <c r="M307" i="1"/>
  <c r="L307" i="1"/>
  <c r="K307" i="1"/>
  <c r="J307" i="1"/>
  <c r="I307" i="1"/>
  <c r="Y307" i="1" s="1"/>
  <c r="H307" i="1"/>
  <c r="G307" i="1"/>
  <c r="F307" i="1"/>
  <c r="E307" i="1"/>
  <c r="D307" i="1"/>
  <c r="C307" i="1"/>
  <c r="B307" i="1"/>
  <c r="A307" i="1"/>
  <c r="AA306" i="1"/>
  <c r="Z306" i="1"/>
  <c r="X306" i="1"/>
  <c r="W306" i="1"/>
  <c r="V306" i="1"/>
  <c r="T306" i="1"/>
  <c r="S306" i="1"/>
  <c r="R306" i="1"/>
  <c r="Q306" i="1"/>
  <c r="P306" i="1"/>
  <c r="O306" i="1"/>
  <c r="N306" i="1"/>
  <c r="AB306" i="1" s="1"/>
  <c r="M306" i="1"/>
  <c r="L306" i="1"/>
  <c r="K306" i="1"/>
  <c r="J306" i="1"/>
  <c r="I306" i="1"/>
  <c r="Y306" i="1" s="1"/>
  <c r="H306" i="1"/>
  <c r="G306" i="1"/>
  <c r="F306" i="1"/>
  <c r="E306" i="1"/>
  <c r="D306" i="1"/>
  <c r="C306" i="1"/>
  <c r="B306" i="1"/>
  <c r="A306" i="1"/>
  <c r="AA305" i="1"/>
  <c r="Z305" i="1"/>
  <c r="X305" i="1"/>
  <c r="W305" i="1"/>
  <c r="V305" i="1"/>
  <c r="T305" i="1"/>
  <c r="S305" i="1"/>
  <c r="R305" i="1"/>
  <c r="Q305" i="1"/>
  <c r="P305" i="1"/>
  <c r="O305" i="1"/>
  <c r="N305" i="1"/>
  <c r="AB305" i="1" s="1"/>
  <c r="M305" i="1"/>
  <c r="L305" i="1"/>
  <c r="K305" i="1"/>
  <c r="J305" i="1"/>
  <c r="I305" i="1"/>
  <c r="Y305" i="1" s="1"/>
  <c r="H305" i="1"/>
  <c r="G305" i="1"/>
  <c r="F305" i="1"/>
  <c r="E305" i="1"/>
  <c r="D305" i="1"/>
  <c r="C305" i="1"/>
  <c r="B305" i="1"/>
  <c r="A305" i="1"/>
  <c r="AA304" i="1"/>
  <c r="Z304" i="1"/>
  <c r="X304" i="1"/>
  <c r="W304" i="1"/>
  <c r="V304" i="1"/>
  <c r="T304" i="1"/>
  <c r="S304" i="1"/>
  <c r="R304" i="1"/>
  <c r="Q304" i="1"/>
  <c r="P304" i="1"/>
  <c r="O304" i="1"/>
  <c r="N304" i="1"/>
  <c r="AB304" i="1" s="1"/>
  <c r="M304" i="1"/>
  <c r="L304" i="1"/>
  <c r="K304" i="1"/>
  <c r="J304" i="1"/>
  <c r="I304" i="1"/>
  <c r="Y304" i="1" s="1"/>
  <c r="H304" i="1"/>
  <c r="G304" i="1"/>
  <c r="F304" i="1"/>
  <c r="E304" i="1"/>
  <c r="D304" i="1"/>
  <c r="C304" i="1"/>
  <c r="B304" i="1"/>
  <c r="A304" i="1"/>
  <c r="AA303" i="1"/>
  <c r="Z303" i="1"/>
  <c r="X303" i="1"/>
  <c r="W303" i="1"/>
  <c r="V303" i="1"/>
  <c r="T303" i="1"/>
  <c r="S303" i="1"/>
  <c r="R303" i="1"/>
  <c r="Q303" i="1"/>
  <c r="P303" i="1"/>
  <c r="O303" i="1"/>
  <c r="N303" i="1"/>
  <c r="AB303" i="1" s="1"/>
  <c r="M303" i="1"/>
  <c r="L303" i="1"/>
  <c r="K303" i="1"/>
  <c r="J303" i="1"/>
  <c r="I303" i="1"/>
  <c r="Y303" i="1" s="1"/>
  <c r="H303" i="1"/>
  <c r="G303" i="1"/>
  <c r="F303" i="1"/>
  <c r="E303" i="1"/>
  <c r="D303" i="1"/>
  <c r="C303" i="1"/>
  <c r="B303" i="1"/>
  <c r="A303" i="1"/>
  <c r="AA302" i="1"/>
  <c r="Z302" i="1"/>
  <c r="X302" i="1"/>
  <c r="W302" i="1"/>
  <c r="V302" i="1"/>
  <c r="T302" i="1"/>
  <c r="S302" i="1"/>
  <c r="R302" i="1"/>
  <c r="Q302" i="1"/>
  <c r="P302" i="1"/>
  <c r="O302" i="1"/>
  <c r="N302" i="1"/>
  <c r="AB302" i="1" s="1"/>
  <c r="M302" i="1"/>
  <c r="L302" i="1"/>
  <c r="K302" i="1"/>
  <c r="J302" i="1"/>
  <c r="I302" i="1"/>
  <c r="Y302" i="1" s="1"/>
  <c r="H302" i="1"/>
  <c r="G302" i="1"/>
  <c r="F302" i="1"/>
  <c r="E302" i="1"/>
  <c r="D302" i="1"/>
  <c r="C302" i="1"/>
  <c r="B302" i="1"/>
  <c r="A302" i="1"/>
  <c r="AA301" i="1"/>
  <c r="Z301" i="1"/>
  <c r="X301" i="1"/>
  <c r="W301" i="1"/>
  <c r="V301" i="1"/>
  <c r="T301" i="1"/>
  <c r="S301" i="1"/>
  <c r="R301" i="1"/>
  <c r="Q301" i="1"/>
  <c r="P301" i="1"/>
  <c r="O301" i="1"/>
  <c r="N301" i="1"/>
  <c r="AB301" i="1" s="1"/>
  <c r="M301" i="1"/>
  <c r="L301" i="1"/>
  <c r="K301" i="1"/>
  <c r="J301" i="1"/>
  <c r="I301" i="1"/>
  <c r="Y301" i="1" s="1"/>
  <c r="H301" i="1"/>
  <c r="G301" i="1"/>
  <c r="F301" i="1"/>
  <c r="E301" i="1"/>
  <c r="D301" i="1"/>
  <c r="C301" i="1"/>
  <c r="B301" i="1"/>
  <c r="A301" i="1"/>
  <c r="AA300" i="1"/>
  <c r="Z300" i="1"/>
  <c r="X300" i="1"/>
  <c r="W300" i="1"/>
  <c r="V300" i="1"/>
  <c r="T300" i="1"/>
  <c r="S300" i="1"/>
  <c r="R300" i="1"/>
  <c r="Q300" i="1"/>
  <c r="P300" i="1"/>
  <c r="O300" i="1"/>
  <c r="N300" i="1"/>
  <c r="AB300" i="1" s="1"/>
  <c r="M300" i="1"/>
  <c r="L300" i="1"/>
  <c r="K300" i="1"/>
  <c r="J300" i="1"/>
  <c r="I300" i="1"/>
  <c r="Y300" i="1" s="1"/>
  <c r="H300" i="1"/>
  <c r="G300" i="1"/>
  <c r="F300" i="1"/>
  <c r="E300" i="1"/>
  <c r="D300" i="1"/>
  <c r="C300" i="1"/>
  <c r="B300" i="1"/>
  <c r="A300" i="1"/>
  <c r="AA299" i="1"/>
  <c r="Z299" i="1"/>
  <c r="X299" i="1"/>
  <c r="W299" i="1"/>
  <c r="V299" i="1"/>
  <c r="T299" i="1"/>
  <c r="S299" i="1"/>
  <c r="R299" i="1"/>
  <c r="Q299" i="1"/>
  <c r="P299" i="1"/>
  <c r="O299" i="1"/>
  <c r="N299" i="1"/>
  <c r="AB299" i="1" s="1"/>
  <c r="M299" i="1"/>
  <c r="L299" i="1"/>
  <c r="K299" i="1"/>
  <c r="J299" i="1"/>
  <c r="I299" i="1"/>
  <c r="Y299" i="1" s="1"/>
  <c r="H299" i="1"/>
  <c r="G299" i="1"/>
  <c r="F299" i="1"/>
  <c r="E299" i="1"/>
  <c r="D299" i="1"/>
  <c r="C299" i="1"/>
  <c r="B299" i="1"/>
  <c r="A299" i="1"/>
  <c r="AA298" i="1"/>
  <c r="Z298" i="1"/>
  <c r="X298" i="1"/>
  <c r="W298" i="1"/>
  <c r="V298" i="1"/>
  <c r="T298" i="1"/>
  <c r="S298" i="1"/>
  <c r="R298" i="1"/>
  <c r="Q298" i="1"/>
  <c r="P298" i="1"/>
  <c r="O298" i="1"/>
  <c r="N298" i="1"/>
  <c r="AB298" i="1" s="1"/>
  <c r="M298" i="1"/>
  <c r="L298" i="1"/>
  <c r="K298" i="1"/>
  <c r="J298" i="1"/>
  <c r="I298" i="1"/>
  <c r="Y298" i="1" s="1"/>
  <c r="H298" i="1"/>
  <c r="G298" i="1"/>
  <c r="F298" i="1"/>
  <c r="E298" i="1"/>
  <c r="D298" i="1"/>
  <c r="C298" i="1"/>
  <c r="B298" i="1"/>
  <c r="A298" i="1"/>
  <c r="AA297" i="1"/>
  <c r="Z297" i="1"/>
  <c r="X297" i="1"/>
  <c r="W297" i="1"/>
  <c r="V297" i="1"/>
  <c r="T297" i="1"/>
  <c r="S297" i="1"/>
  <c r="R297" i="1"/>
  <c r="Q297" i="1"/>
  <c r="P297" i="1"/>
  <c r="O297" i="1"/>
  <c r="N297" i="1"/>
  <c r="AB297" i="1" s="1"/>
  <c r="M297" i="1"/>
  <c r="L297" i="1"/>
  <c r="K297" i="1"/>
  <c r="J297" i="1"/>
  <c r="I297" i="1"/>
  <c r="Y297" i="1" s="1"/>
  <c r="H297" i="1"/>
  <c r="G297" i="1"/>
  <c r="F297" i="1"/>
  <c r="E297" i="1"/>
  <c r="D297" i="1"/>
  <c r="C297" i="1"/>
  <c r="B297" i="1"/>
  <c r="A297" i="1"/>
  <c r="AA296" i="1"/>
  <c r="Z296" i="1"/>
  <c r="X296" i="1"/>
  <c r="W296" i="1"/>
  <c r="V296" i="1"/>
  <c r="T296" i="1"/>
  <c r="S296" i="1"/>
  <c r="R296" i="1"/>
  <c r="Q296" i="1"/>
  <c r="P296" i="1"/>
  <c r="O296" i="1"/>
  <c r="N296" i="1"/>
  <c r="AB296" i="1" s="1"/>
  <c r="M296" i="1"/>
  <c r="L296" i="1"/>
  <c r="K296" i="1"/>
  <c r="J296" i="1"/>
  <c r="I296" i="1"/>
  <c r="Y296" i="1" s="1"/>
  <c r="H296" i="1"/>
  <c r="G296" i="1"/>
  <c r="F296" i="1"/>
  <c r="E296" i="1"/>
  <c r="D296" i="1"/>
  <c r="C296" i="1"/>
  <c r="B296" i="1"/>
  <c r="A296" i="1"/>
  <c r="AA295" i="1"/>
  <c r="Z295" i="1"/>
  <c r="X295" i="1"/>
  <c r="W295" i="1"/>
  <c r="V295" i="1"/>
  <c r="T295" i="1"/>
  <c r="S295" i="1"/>
  <c r="R295" i="1"/>
  <c r="Q295" i="1"/>
  <c r="P295" i="1"/>
  <c r="O295" i="1"/>
  <c r="N295" i="1"/>
  <c r="AB295" i="1" s="1"/>
  <c r="M295" i="1"/>
  <c r="L295" i="1"/>
  <c r="K295" i="1"/>
  <c r="J295" i="1"/>
  <c r="I295" i="1"/>
  <c r="Y295" i="1" s="1"/>
  <c r="H295" i="1"/>
  <c r="G295" i="1"/>
  <c r="F295" i="1"/>
  <c r="E295" i="1"/>
  <c r="D295" i="1"/>
  <c r="C295" i="1"/>
  <c r="B295" i="1"/>
  <c r="A295" i="1"/>
  <c r="AA294" i="1"/>
  <c r="Z294" i="1"/>
  <c r="X294" i="1"/>
  <c r="W294" i="1"/>
  <c r="V294" i="1"/>
  <c r="T294" i="1"/>
  <c r="S294" i="1"/>
  <c r="R294" i="1"/>
  <c r="Q294" i="1"/>
  <c r="P294" i="1"/>
  <c r="O294" i="1"/>
  <c r="N294" i="1"/>
  <c r="AB294" i="1" s="1"/>
  <c r="M294" i="1"/>
  <c r="L294" i="1"/>
  <c r="K294" i="1"/>
  <c r="J294" i="1"/>
  <c r="I294" i="1"/>
  <c r="Y294" i="1" s="1"/>
  <c r="H294" i="1"/>
  <c r="G294" i="1"/>
  <c r="F294" i="1"/>
  <c r="E294" i="1"/>
  <c r="D294" i="1"/>
  <c r="C294" i="1"/>
  <c r="B294" i="1"/>
  <c r="A294" i="1"/>
  <c r="AB293" i="1"/>
  <c r="AA293" i="1"/>
  <c r="Z293" i="1"/>
  <c r="X293" i="1"/>
  <c r="W293" i="1"/>
  <c r="V293" i="1"/>
  <c r="T293" i="1"/>
  <c r="S293" i="1"/>
  <c r="R293" i="1"/>
  <c r="Q293" i="1"/>
  <c r="P293" i="1"/>
  <c r="O293" i="1"/>
  <c r="N293" i="1"/>
  <c r="M293" i="1"/>
  <c r="L293" i="1"/>
  <c r="K293" i="1"/>
  <c r="J293" i="1"/>
  <c r="I293" i="1"/>
  <c r="Y293" i="1" s="1"/>
  <c r="H293" i="1"/>
  <c r="G293" i="1"/>
  <c r="F293" i="1"/>
  <c r="E293" i="1"/>
  <c r="D293" i="1"/>
  <c r="C293" i="1"/>
  <c r="B293" i="1"/>
  <c r="A293" i="1"/>
  <c r="AA292" i="1"/>
  <c r="Z292" i="1"/>
  <c r="X292" i="1"/>
  <c r="W292" i="1"/>
  <c r="V292" i="1"/>
  <c r="T292" i="1"/>
  <c r="S292" i="1"/>
  <c r="R292" i="1"/>
  <c r="Q292" i="1"/>
  <c r="P292" i="1"/>
  <c r="O292" i="1"/>
  <c r="N292" i="1"/>
  <c r="AB292" i="1" s="1"/>
  <c r="M292" i="1"/>
  <c r="L292" i="1"/>
  <c r="K292" i="1"/>
  <c r="J292" i="1"/>
  <c r="I292" i="1"/>
  <c r="Y292" i="1" s="1"/>
  <c r="H292" i="1"/>
  <c r="G292" i="1"/>
  <c r="F292" i="1"/>
  <c r="E292" i="1"/>
  <c r="D292" i="1"/>
  <c r="C292" i="1"/>
  <c r="B292" i="1"/>
  <c r="A292" i="1"/>
  <c r="AA291" i="1"/>
  <c r="Z291" i="1"/>
  <c r="X291" i="1"/>
  <c r="W291" i="1"/>
  <c r="V291" i="1"/>
  <c r="T291" i="1"/>
  <c r="S291" i="1"/>
  <c r="R291" i="1"/>
  <c r="Q291" i="1"/>
  <c r="P291" i="1"/>
  <c r="O291" i="1"/>
  <c r="N291" i="1"/>
  <c r="AB291" i="1" s="1"/>
  <c r="M291" i="1"/>
  <c r="L291" i="1"/>
  <c r="K291" i="1"/>
  <c r="J291" i="1"/>
  <c r="I291" i="1"/>
  <c r="Y291" i="1" s="1"/>
  <c r="H291" i="1"/>
  <c r="G291" i="1"/>
  <c r="F291" i="1"/>
  <c r="E291" i="1"/>
  <c r="D291" i="1"/>
  <c r="C291" i="1"/>
  <c r="B291" i="1"/>
  <c r="A291" i="1"/>
  <c r="AA290" i="1"/>
  <c r="Z290" i="1"/>
  <c r="X290" i="1"/>
  <c r="W290" i="1"/>
  <c r="V290" i="1"/>
  <c r="T290" i="1"/>
  <c r="S290" i="1"/>
  <c r="R290" i="1"/>
  <c r="Q290" i="1"/>
  <c r="P290" i="1"/>
  <c r="O290" i="1"/>
  <c r="N290" i="1"/>
  <c r="AB290" i="1" s="1"/>
  <c r="M290" i="1"/>
  <c r="L290" i="1"/>
  <c r="K290" i="1"/>
  <c r="J290" i="1"/>
  <c r="I290" i="1"/>
  <c r="Y290" i="1" s="1"/>
  <c r="H290" i="1"/>
  <c r="G290" i="1"/>
  <c r="F290" i="1"/>
  <c r="E290" i="1"/>
  <c r="D290" i="1"/>
  <c r="C290" i="1"/>
  <c r="B290" i="1"/>
  <c r="A290" i="1"/>
  <c r="AA289" i="1"/>
  <c r="Z289" i="1"/>
  <c r="X289" i="1"/>
  <c r="W289" i="1"/>
  <c r="V289" i="1"/>
  <c r="T289" i="1"/>
  <c r="S289" i="1"/>
  <c r="R289" i="1"/>
  <c r="Q289" i="1"/>
  <c r="P289" i="1"/>
  <c r="O289" i="1"/>
  <c r="N289" i="1"/>
  <c r="AB289" i="1" s="1"/>
  <c r="M289" i="1"/>
  <c r="L289" i="1"/>
  <c r="K289" i="1"/>
  <c r="J289" i="1"/>
  <c r="I289" i="1"/>
  <c r="Y289" i="1" s="1"/>
  <c r="H289" i="1"/>
  <c r="G289" i="1"/>
  <c r="F289" i="1"/>
  <c r="E289" i="1"/>
  <c r="D289" i="1"/>
  <c r="C289" i="1"/>
  <c r="B289" i="1"/>
  <c r="A289" i="1"/>
  <c r="AA288" i="1"/>
  <c r="Z288" i="1"/>
  <c r="X288" i="1"/>
  <c r="W288" i="1"/>
  <c r="V288" i="1"/>
  <c r="T288" i="1"/>
  <c r="S288" i="1"/>
  <c r="R288" i="1"/>
  <c r="Q288" i="1"/>
  <c r="P288" i="1"/>
  <c r="O288" i="1"/>
  <c r="N288" i="1"/>
  <c r="AB288" i="1" s="1"/>
  <c r="M288" i="1"/>
  <c r="L288" i="1"/>
  <c r="K288" i="1"/>
  <c r="J288" i="1"/>
  <c r="I288" i="1"/>
  <c r="Y288" i="1" s="1"/>
  <c r="H288" i="1"/>
  <c r="G288" i="1"/>
  <c r="F288" i="1"/>
  <c r="E288" i="1"/>
  <c r="D288" i="1"/>
  <c r="C288" i="1"/>
  <c r="B288" i="1"/>
  <c r="A288" i="1"/>
  <c r="AA287" i="1"/>
  <c r="Z287" i="1"/>
  <c r="X287" i="1"/>
  <c r="W287" i="1"/>
  <c r="V287" i="1"/>
  <c r="T287" i="1"/>
  <c r="S287" i="1"/>
  <c r="R287" i="1"/>
  <c r="Q287" i="1"/>
  <c r="P287" i="1"/>
  <c r="O287" i="1"/>
  <c r="N287" i="1"/>
  <c r="AB287" i="1" s="1"/>
  <c r="M287" i="1"/>
  <c r="L287" i="1"/>
  <c r="K287" i="1"/>
  <c r="J287" i="1"/>
  <c r="I287" i="1"/>
  <c r="Y287" i="1" s="1"/>
  <c r="H287" i="1"/>
  <c r="G287" i="1"/>
  <c r="F287" i="1"/>
  <c r="E287" i="1"/>
  <c r="D287" i="1"/>
  <c r="C287" i="1"/>
  <c r="B287" i="1"/>
  <c r="A287" i="1"/>
  <c r="AA286" i="1"/>
  <c r="Z286" i="1"/>
  <c r="X286" i="1"/>
  <c r="W286" i="1"/>
  <c r="V286" i="1"/>
  <c r="T286" i="1"/>
  <c r="S286" i="1"/>
  <c r="R286" i="1"/>
  <c r="Q286" i="1"/>
  <c r="P286" i="1"/>
  <c r="O286" i="1"/>
  <c r="N286" i="1"/>
  <c r="AB286" i="1" s="1"/>
  <c r="M286" i="1"/>
  <c r="L286" i="1"/>
  <c r="K286" i="1"/>
  <c r="J286" i="1"/>
  <c r="I286" i="1"/>
  <c r="Y286" i="1" s="1"/>
  <c r="H286" i="1"/>
  <c r="G286" i="1"/>
  <c r="F286" i="1"/>
  <c r="E286" i="1"/>
  <c r="D286" i="1"/>
  <c r="C286" i="1"/>
  <c r="B286" i="1"/>
  <c r="A286" i="1"/>
  <c r="AA285" i="1"/>
  <c r="Z285" i="1"/>
  <c r="X285" i="1"/>
  <c r="W285" i="1"/>
  <c r="V285" i="1"/>
  <c r="T285" i="1"/>
  <c r="S285" i="1"/>
  <c r="R285" i="1"/>
  <c r="Q285" i="1"/>
  <c r="P285" i="1"/>
  <c r="O285" i="1"/>
  <c r="N285" i="1"/>
  <c r="AB285" i="1" s="1"/>
  <c r="M285" i="1"/>
  <c r="L285" i="1"/>
  <c r="K285" i="1"/>
  <c r="J285" i="1"/>
  <c r="I285" i="1"/>
  <c r="Y285" i="1" s="1"/>
  <c r="H285" i="1"/>
  <c r="G285" i="1"/>
  <c r="F285" i="1"/>
  <c r="E285" i="1"/>
  <c r="D285" i="1"/>
  <c r="C285" i="1"/>
  <c r="B285" i="1"/>
  <c r="A285" i="1"/>
  <c r="AA284" i="1"/>
  <c r="Z284" i="1"/>
  <c r="X284" i="1"/>
  <c r="W284" i="1"/>
  <c r="V284" i="1"/>
  <c r="T284" i="1"/>
  <c r="S284" i="1"/>
  <c r="R284" i="1"/>
  <c r="Q284" i="1"/>
  <c r="P284" i="1"/>
  <c r="O284" i="1"/>
  <c r="N284" i="1"/>
  <c r="AB284" i="1" s="1"/>
  <c r="M284" i="1"/>
  <c r="L284" i="1"/>
  <c r="K284" i="1"/>
  <c r="J284" i="1"/>
  <c r="I284" i="1"/>
  <c r="Y284" i="1" s="1"/>
  <c r="H284" i="1"/>
  <c r="G284" i="1"/>
  <c r="F284" i="1"/>
  <c r="E284" i="1"/>
  <c r="D284" i="1"/>
  <c r="C284" i="1"/>
  <c r="B284" i="1"/>
  <c r="A284" i="1"/>
  <c r="AA283" i="1"/>
  <c r="Z283" i="1"/>
  <c r="X283" i="1"/>
  <c r="W283" i="1"/>
  <c r="V283" i="1"/>
  <c r="T283" i="1"/>
  <c r="S283" i="1"/>
  <c r="R283" i="1"/>
  <c r="Q283" i="1"/>
  <c r="P283" i="1"/>
  <c r="O283" i="1"/>
  <c r="N283" i="1"/>
  <c r="AB283" i="1" s="1"/>
  <c r="M283" i="1"/>
  <c r="L283" i="1"/>
  <c r="K283" i="1"/>
  <c r="J283" i="1"/>
  <c r="I283" i="1"/>
  <c r="Y283" i="1" s="1"/>
  <c r="H283" i="1"/>
  <c r="G283" i="1"/>
  <c r="F283" i="1"/>
  <c r="E283" i="1"/>
  <c r="D283" i="1"/>
  <c r="C283" i="1"/>
  <c r="B283" i="1"/>
  <c r="A283" i="1"/>
  <c r="AA282" i="1"/>
  <c r="Z282" i="1"/>
  <c r="X282" i="1"/>
  <c r="W282" i="1"/>
  <c r="V282" i="1"/>
  <c r="T282" i="1"/>
  <c r="S282" i="1"/>
  <c r="R282" i="1"/>
  <c r="Q282" i="1"/>
  <c r="P282" i="1"/>
  <c r="O282" i="1"/>
  <c r="N282" i="1"/>
  <c r="AB282" i="1" s="1"/>
  <c r="M282" i="1"/>
  <c r="L282" i="1"/>
  <c r="K282" i="1"/>
  <c r="J282" i="1"/>
  <c r="I282" i="1"/>
  <c r="Y282" i="1" s="1"/>
  <c r="H282" i="1"/>
  <c r="G282" i="1"/>
  <c r="F282" i="1"/>
  <c r="E282" i="1"/>
  <c r="D282" i="1"/>
  <c r="C282" i="1"/>
  <c r="B282" i="1"/>
  <c r="A282" i="1"/>
  <c r="AA281" i="1"/>
  <c r="Z281" i="1"/>
  <c r="X281" i="1"/>
  <c r="W281" i="1"/>
  <c r="V281" i="1"/>
  <c r="T281" i="1"/>
  <c r="S281" i="1"/>
  <c r="R281" i="1"/>
  <c r="Q281" i="1"/>
  <c r="P281" i="1"/>
  <c r="O281" i="1"/>
  <c r="N281" i="1"/>
  <c r="AB281" i="1" s="1"/>
  <c r="M281" i="1"/>
  <c r="L281" i="1"/>
  <c r="K281" i="1"/>
  <c r="J281" i="1"/>
  <c r="I281" i="1"/>
  <c r="Y281" i="1" s="1"/>
  <c r="H281" i="1"/>
  <c r="G281" i="1"/>
  <c r="F281" i="1"/>
  <c r="E281" i="1"/>
  <c r="D281" i="1"/>
  <c r="C281" i="1"/>
  <c r="B281" i="1"/>
  <c r="A281" i="1"/>
  <c r="AA280" i="1"/>
  <c r="Z280" i="1"/>
  <c r="X280" i="1"/>
  <c r="W280" i="1"/>
  <c r="V280" i="1"/>
  <c r="T280" i="1"/>
  <c r="S280" i="1"/>
  <c r="R280" i="1"/>
  <c r="Q280" i="1"/>
  <c r="P280" i="1"/>
  <c r="O280" i="1"/>
  <c r="N280" i="1"/>
  <c r="AB280" i="1" s="1"/>
  <c r="M280" i="1"/>
  <c r="L280" i="1"/>
  <c r="K280" i="1"/>
  <c r="J280" i="1"/>
  <c r="I280" i="1"/>
  <c r="Y280" i="1" s="1"/>
  <c r="H280" i="1"/>
  <c r="G280" i="1"/>
  <c r="F280" i="1"/>
  <c r="E280" i="1"/>
  <c r="D280" i="1"/>
  <c r="C280" i="1"/>
  <c r="B280" i="1"/>
  <c r="A280" i="1"/>
  <c r="AA279" i="1"/>
  <c r="Z279" i="1"/>
  <c r="X279" i="1"/>
  <c r="W279" i="1"/>
  <c r="V279" i="1"/>
  <c r="T279" i="1"/>
  <c r="S279" i="1"/>
  <c r="R279" i="1"/>
  <c r="Q279" i="1"/>
  <c r="P279" i="1"/>
  <c r="O279" i="1"/>
  <c r="N279" i="1"/>
  <c r="AB279" i="1" s="1"/>
  <c r="M279" i="1"/>
  <c r="L279" i="1"/>
  <c r="K279" i="1"/>
  <c r="J279" i="1"/>
  <c r="I279" i="1"/>
  <c r="Y279" i="1" s="1"/>
  <c r="H279" i="1"/>
  <c r="G279" i="1"/>
  <c r="F279" i="1"/>
  <c r="E279" i="1"/>
  <c r="D279" i="1"/>
  <c r="C279" i="1"/>
  <c r="B279" i="1"/>
  <c r="A279" i="1"/>
  <c r="AA278" i="1"/>
  <c r="Z278" i="1"/>
  <c r="X278" i="1"/>
  <c r="W278" i="1"/>
  <c r="V278" i="1"/>
  <c r="T278" i="1"/>
  <c r="S278" i="1"/>
  <c r="R278" i="1"/>
  <c r="Q278" i="1"/>
  <c r="P278" i="1"/>
  <c r="O278" i="1"/>
  <c r="N278" i="1"/>
  <c r="AB278" i="1" s="1"/>
  <c r="M278" i="1"/>
  <c r="L278" i="1"/>
  <c r="K278" i="1"/>
  <c r="J278" i="1"/>
  <c r="I278" i="1"/>
  <c r="Y278" i="1" s="1"/>
  <c r="H278" i="1"/>
  <c r="G278" i="1"/>
  <c r="F278" i="1"/>
  <c r="E278" i="1"/>
  <c r="D278" i="1"/>
  <c r="C278" i="1"/>
  <c r="B278" i="1"/>
  <c r="A278" i="1"/>
  <c r="AA277" i="1"/>
  <c r="Z277" i="1"/>
  <c r="X277" i="1"/>
  <c r="W277" i="1"/>
  <c r="V277" i="1"/>
  <c r="T277" i="1"/>
  <c r="S277" i="1"/>
  <c r="R277" i="1"/>
  <c r="Q277" i="1"/>
  <c r="P277" i="1"/>
  <c r="O277" i="1"/>
  <c r="N277" i="1"/>
  <c r="AB277" i="1" s="1"/>
  <c r="M277" i="1"/>
  <c r="L277" i="1"/>
  <c r="K277" i="1"/>
  <c r="J277" i="1"/>
  <c r="I277" i="1"/>
  <c r="Y277" i="1" s="1"/>
  <c r="H277" i="1"/>
  <c r="G277" i="1"/>
  <c r="F277" i="1"/>
  <c r="E277" i="1"/>
  <c r="D277" i="1"/>
  <c r="C277" i="1"/>
  <c r="B277" i="1"/>
  <c r="A277" i="1"/>
  <c r="AA276" i="1"/>
  <c r="Z276" i="1"/>
  <c r="X276" i="1"/>
  <c r="W276" i="1"/>
  <c r="V276" i="1"/>
  <c r="T276" i="1"/>
  <c r="S276" i="1"/>
  <c r="R276" i="1"/>
  <c r="Q276" i="1"/>
  <c r="P276" i="1"/>
  <c r="O276" i="1"/>
  <c r="N276" i="1"/>
  <c r="AB276" i="1" s="1"/>
  <c r="M276" i="1"/>
  <c r="L276" i="1"/>
  <c r="K276" i="1"/>
  <c r="J276" i="1"/>
  <c r="I276" i="1"/>
  <c r="Y276" i="1" s="1"/>
  <c r="H276" i="1"/>
  <c r="G276" i="1"/>
  <c r="F276" i="1"/>
  <c r="E276" i="1"/>
  <c r="D276" i="1"/>
  <c r="C276" i="1"/>
  <c r="B276" i="1"/>
  <c r="A276" i="1"/>
  <c r="AA275" i="1"/>
  <c r="Z275" i="1"/>
  <c r="X275" i="1"/>
  <c r="W275" i="1"/>
  <c r="V275" i="1"/>
  <c r="T275" i="1"/>
  <c r="S275" i="1"/>
  <c r="R275" i="1"/>
  <c r="Q275" i="1"/>
  <c r="P275" i="1"/>
  <c r="O275" i="1"/>
  <c r="N275" i="1"/>
  <c r="AB275" i="1" s="1"/>
  <c r="M275" i="1"/>
  <c r="L275" i="1"/>
  <c r="K275" i="1"/>
  <c r="J275" i="1"/>
  <c r="I275" i="1"/>
  <c r="Y275" i="1" s="1"/>
  <c r="H275" i="1"/>
  <c r="G275" i="1"/>
  <c r="F275" i="1"/>
  <c r="E275" i="1"/>
  <c r="D275" i="1"/>
  <c r="C275" i="1"/>
  <c r="B275" i="1"/>
  <c r="A275" i="1"/>
  <c r="AA274" i="1"/>
  <c r="Z274" i="1"/>
  <c r="X274" i="1"/>
  <c r="W274" i="1"/>
  <c r="V274" i="1"/>
  <c r="T274" i="1"/>
  <c r="S274" i="1"/>
  <c r="R274" i="1"/>
  <c r="Q274" i="1"/>
  <c r="P274" i="1"/>
  <c r="O274" i="1"/>
  <c r="N274" i="1"/>
  <c r="AB274" i="1" s="1"/>
  <c r="M274" i="1"/>
  <c r="L274" i="1"/>
  <c r="K274" i="1"/>
  <c r="J274" i="1"/>
  <c r="I274" i="1"/>
  <c r="Y274" i="1" s="1"/>
  <c r="H274" i="1"/>
  <c r="G274" i="1"/>
  <c r="F274" i="1"/>
  <c r="E274" i="1"/>
  <c r="D274" i="1"/>
  <c r="C274" i="1"/>
  <c r="B274" i="1"/>
  <c r="A274" i="1"/>
  <c r="AA273" i="1"/>
  <c r="Z273" i="1"/>
  <c r="X273" i="1"/>
  <c r="W273" i="1"/>
  <c r="V273" i="1"/>
  <c r="T273" i="1"/>
  <c r="S273" i="1"/>
  <c r="R273" i="1"/>
  <c r="Q273" i="1"/>
  <c r="P273" i="1"/>
  <c r="O273" i="1"/>
  <c r="N273" i="1"/>
  <c r="AB273" i="1" s="1"/>
  <c r="M273" i="1"/>
  <c r="L273" i="1"/>
  <c r="K273" i="1"/>
  <c r="J273" i="1"/>
  <c r="I273" i="1"/>
  <c r="Y273" i="1" s="1"/>
  <c r="H273" i="1"/>
  <c r="G273" i="1"/>
  <c r="F273" i="1"/>
  <c r="E273" i="1"/>
  <c r="D273" i="1"/>
  <c r="C273" i="1"/>
  <c r="B273" i="1"/>
  <c r="A273" i="1"/>
  <c r="AA272" i="1"/>
  <c r="Z272" i="1"/>
  <c r="X272" i="1"/>
  <c r="W272" i="1"/>
  <c r="V272" i="1"/>
  <c r="T272" i="1"/>
  <c r="S272" i="1"/>
  <c r="R272" i="1"/>
  <c r="Q272" i="1"/>
  <c r="P272" i="1"/>
  <c r="O272" i="1"/>
  <c r="N272" i="1"/>
  <c r="AB272" i="1" s="1"/>
  <c r="M272" i="1"/>
  <c r="L272" i="1"/>
  <c r="K272" i="1"/>
  <c r="J272" i="1"/>
  <c r="I272" i="1"/>
  <c r="Y272" i="1" s="1"/>
  <c r="H272" i="1"/>
  <c r="G272" i="1"/>
  <c r="F272" i="1"/>
  <c r="E272" i="1"/>
  <c r="D272" i="1"/>
  <c r="C272" i="1"/>
  <c r="B272" i="1"/>
  <c r="A272" i="1"/>
  <c r="AA271" i="1"/>
  <c r="Z271" i="1"/>
  <c r="X271" i="1"/>
  <c r="W271" i="1"/>
  <c r="V271" i="1"/>
  <c r="T271" i="1"/>
  <c r="S271" i="1"/>
  <c r="R271" i="1"/>
  <c r="Q271" i="1"/>
  <c r="P271" i="1"/>
  <c r="O271" i="1"/>
  <c r="N271" i="1"/>
  <c r="AB271" i="1" s="1"/>
  <c r="M271" i="1"/>
  <c r="L271" i="1"/>
  <c r="K271" i="1"/>
  <c r="J271" i="1"/>
  <c r="I271" i="1"/>
  <c r="Y271" i="1" s="1"/>
  <c r="H271" i="1"/>
  <c r="G271" i="1"/>
  <c r="F271" i="1"/>
  <c r="E271" i="1"/>
  <c r="D271" i="1"/>
  <c r="C271" i="1"/>
  <c r="B271" i="1"/>
  <c r="A271" i="1"/>
  <c r="AA270" i="1"/>
  <c r="Z270" i="1"/>
  <c r="X270" i="1"/>
  <c r="W270" i="1"/>
  <c r="V270" i="1"/>
  <c r="T270" i="1"/>
  <c r="S270" i="1"/>
  <c r="R270" i="1"/>
  <c r="Q270" i="1"/>
  <c r="P270" i="1"/>
  <c r="O270" i="1"/>
  <c r="N270" i="1"/>
  <c r="AB270" i="1" s="1"/>
  <c r="M270" i="1"/>
  <c r="L270" i="1"/>
  <c r="K270" i="1"/>
  <c r="J270" i="1"/>
  <c r="I270" i="1"/>
  <c r="Y270" i="1" s="1"/>
  <c r="H270" i="1"/>
  <c r="G270" i="1"/>
  <c r="F270" i="1"/>
  <c r="E270" i="1"/>
  <c r="D270" i="1"/>
  <c r="C270" i="1"/>
  <c r="B270" i="1"/>
  <c r="A270" i="1"/>
  <c r="AA269" i="1"/>
  <c r="Z269" i="1"/>
  <c r="X269" i="1"/>
  <c r="W269" i="1"/>
  <c r="V269" i="1"/>
  <c r="T269" i="1"/>
  <c r="S269" i="1"/>
  <c r="R269" i="1"/>
  <c r="Q269" i="1"/>
  <c r="P269" i="1"/>
  <c r="O269" i="1"/>
  <c r="N269" i="1"/>
  <c r="AB269" i="1" s="1"/>
  <c r="M269" i="1"/>
  <c r="L269" i="1"/>
  <c r="K269" i="1"/>
  <c r="J269" i="1"/>
  <c r="I269" i="1"/>
  <c r="Y269" i="1" s="1"/>
  <c r="H269" i="1"/>
  <c r="G269" i="1"/>
  <c r="F269" i="1"/>
  <c r="E269" i="1"/>
  <c r="D269" i="1"/>
  <c r="C269" i="1"/>
  <c r="B269" i="1"/>
  <c r="A269" i="1"/>
  <c r="AA268" i="1"/>
  <c r="Z268" i="1"/>
  <c r="X268" i="1"/>
  <c r="W268" i="1"/>
  <c r="V268" i="1"/>
  <c r="T268" i="1"/>
  <c r="S268" i="1"/>
  <c r="R268" i="1"/>
  <c r="Q268" i="1"/>
  <c r="P268" i="1"/>
  <c r="O268" i="1"/>
  <c r="N268" i="1"/>
  <c r="AB268" i="1" s="1"/>
  <c r="M268" i="1"/>
  <c r="L268" i="1"/>
  <c r="K268" i="1"/>
  <c r="J268" i="1"/>
  <c r="I268" i="1"/>
  <c r="Y268" i="1" s="1"/>
  <c r="H268" i="1"/>
  <c r="G268" i="1"/>
  <c r="F268" i="1"/>
  <c r="E268" i="1"/>
  <c r="D268" i="1"/>
  <c r="C268" i="1"/>
  <c r="B268" i="1"/>
  <c r="A268" i="1"/>
  <c r="AA267" i="1"/>
  <c r="Z267" i="1"/>
  <c r="X267" i="1"/>
  <c r="W267" i="1"/>
  <c r="V267" i="1"/>
  <c r="T267" i="1"/>
  <c r="S267" i="1"/>
  <c r="R267" i="1"/>
  <c r="Q267" i="1"/>
  <c r="P267" i="1"/>
  <c r="O267" i="1"/>
  <c r="N267" i="1"/>
  <c r="AB267" i="1" s="1"/>
  <c r="M267" i="1"/>
  <c r="L267" i="1"/>
  <c r="K267" i="1"/>
  <c r="J267" i="1"/>
  <c r="I267" i="1"/>
  <c r="Y267" i="1" s="1"/>
  <c r="H267" i="1"/>
  <c r="G267" i="1"/>
  <c r="F267" i="1"/>
  <c r="E267" i="1"/>
  <c r="D267" i="1"/>
  <c r="C267" i="1"/>
  <c r="B267" i="1"/>
  <c r="A267" i="1"/>
  <c r="AA266" i="1"/>
  <c r="Z266" i="1"/>
  <c r="X266" i="1"/>
  <c r="W266" i="1"/>
  <c r="V266" i="1"/>
  <c r="T266" i="1"/>
  <c r="S266" i="1"/>
  <c r="R266" i="1"/>
  <c r="Q266" i="1"/>
  <c r="P266" i="1"/>
  <c r="O266" i="1"/>
  <c r="N266" i="1"/>
  <c r="AB266" i="1" s="1"/>
  <c r="M266" i="1"/>
  <c r="L266" i="1"/>
  <c r="K266" i="1"/>
  <c r="J266" i="1"/>
  <c r="I266" i="1"/>
  <c r="Y266" i="1" s="1"/>
  <c r="H266" i="1"/>
  <c r="G266" i="1"/>
  <c r="F266" i="1"/>
  <c r="E266" i="1"/>
  <c r="D266" i="1"/>
  <c r="C266" i="1"/>
  <c r="B266" i="1"/>
  <c r="A266" i="1"/>
  <c r="AA265" i="1"/>
  <c r="Z265" i="1"/>
  <c r="X265" i="1"/>
  <c r="W265" i="1"/>
  <c r="V265" i="1"/>
  <c r="T265" i="1"/>
  <c r="S265" i="1"/>
  <c r="R265" i="1"/>
  <c r="Q265" i="1"/>
  <c r="P265" i="1"/>
  <c r="O265" i="1"/>
  <c r="N265" i="1"/>
  <c r="AB265" i="1" s="1"/>
  <c r="M265" i="1"/>
  <c r="L265" i="1"/>
  <c r="K265" i="1"/>
  <c r="J265" i="1"/>
  <c r="I265" i="1"/>
  <c r="Y265" i="1" s="1"/>
  <c r="H265" i="1"/>
  <c r="G265" i="1"/>
  <c r="F265" i="1"/>
  <c r="E265" i="1"/>
  <c r="D265" i="1"/>
  <c r="C265" i="1"/>
  <c r="B265" i="1"/>
  <c r="A265" i="1"/>
  <c r="AA264" i="1"/>
  <c r="Z264" i="1"/>
  <c r="X264" i="1"/>
  <c r="W264" i="1"/>
  <c r="V264" i="1"/>
  <c r="T264" i="1"/>
  <c r="S264" i="1"/>
  <c r="R264" i="1"/>
  <c r="Q264" i="1"/>
  <c r="P264" i="1"/>
  <c r="O264" i="1"/>
  <c r="N264" i="1"/>
  <c r="AB264" i="1" s="1"/>
  <c r="M264" i="1"/>
  <c r="L264" i="1"/>
  <c r="K264" i="1"/>
  <c r="J264" i="1"/>
  <c r="I264" i="1"/>
  <c r="Y264" i="1" s="1"/>
  <c r="H264" i="1"/>
  <c r="G264" i="1"/>
  <c r="F264" i="1"/>
  <c r="E264" i="1"/>
  <c r="D264" i="1"/>
  <c r="C264" i="1"/>
  <c r="B264" i="1"/>
  <c r="A264" i="1"/>
  <c r="AA263" i="1"/>
  <c r="Z263" i="1"/>
  <c r="X263" i="1"/>
  <c r="W263" i="1"/>
  <c r="V263" i="1"/>
  <c r="T263" i="1"/>
  <c r="S263" i="1"/>
  <c r="R263" i="1"/>
  <c r="Q263" i="1"/>
  <c r="P263" i="1"/>
  <c r="O263" i="1"/>
  <c r="N263" i="1"/>
  <c r="AB263" i="1" s="1"/>
  <c r="M263" i="1"/>
  <c r="L263" i="1"/>
  <c r="K263" i="1"/>
  <c r="J263" i="1"/>
  <c r="I263" i="1"/>
  <c r="Y263" i="1" s="1"/>
  <c r="H263" i="1"/>
  <c r="G263" i="1"/>
  <c r="F263" i="1"/>
  <c r="E263" i="1"/>
  <c r="D263" i="1"/>
  <c r="C263" i="1"/>
  <c r="B263" i="1"/>
  <c r="A263" i="1"/>
  <c r="AA262" i="1"/>
  <c r="Z262" i="1"/>
  <c r="X262" i="1"/>
  <c r="W262" i="1"/>
  <c r="V262" i="1"/>
  <c r="T262" i="1"/>
  <c r="S262" i="1"/>
  <c r="R262" i="1"/>
  <c r="Q262" i="1"/>
  <c r="P262" i="1"/>
  <c r="O262" i="1"/>
  <c r="N262" i="1"/>
  <c r="AB262" i="1" s="1"/>
  <c r="M262" i="1"/>
  <c r="L262" i="1"/>
  <c r="K262" i="1"/>
  <c r="J262" i="1"/>
  <c r="I262" i="1"/>
  <c r="Y262" i="1" s="1"/>
  <c r="H262" i="1"/>
  <c r="G262" i="1"/>
  <c r="F262" i="1"/>
  <c r="E262" i="1"/>
  <c r="D262" i="1"/>
  <c r="C262" i="1"/>
  <c r="B262" i="1"/>
  <c r="A262" i="1"/>
  <c r="AA261" i="1"/>
  <c r="Z261" i="1"/>
  <c r="X261" i="1"/>
  <c r="W261" i="1"/>
  <c r="V261" i="1"/>
  <c r="T261" i="1"/>
  <c r="S261" i="1"/>
  <c r="R261" i="1"/>
  <c r="Q261" i="1"/>
  <c r="P261" i="1"/>
  <c r="O261" i="1"/>
  <c r="N261" i="1"/>
  <c r="AB261" i="1" s="1"/>
  <c r="M261" i="1"/>
  <c r="L261" i="1"/>
  <c r="K261" i="1"/>
  <c r="J261" i="1"/>
  <c r="I261" i="1"/>
  <c r="Y261" i="1" s="1"/>
  <c r="H261" i="1"/>
  <c r="G261" i="1"/>
  <c r="F261" i="1"/>
  <c r="E261" i="1"/>
  <c r="D261" i="1"/>
  <c r="C261" i="1"/>
  <c r="B261" i="1"/>
  <c r="A261" i="1"/>
  <c r="AA260" i="1"/>
  <c r="Z260" i="1"/>
  <c r="X260" i="1"/>
  <c r="W260" i="1"/>
  <c r="V260" i="1"/>
  <c r="T260" i="1"/>
  <c r="S260" i="1"/>
  <c r="R260" i="1"/>
  <c r="Q260" i="1"/>
  <c r="P260" i="1"/>
  <c r="O260" i="1"/>
  <c r="N260" i="1"/>
  <c r="AB260" i="1" s="1"/>
  <c r="M260" i="1"/>
  <c r="L260" i="1"/>
  <c r="K260" i="1"/>
  <c r="J260" i="1"/>
  <c r="I260" i="1"/>
  <c r="Y260" i="1" s="1"/>
  <c r="H260" i="1"/>
  <c r="G260" i="1"/>
  <c r="F260" i="1"/>
  <c r="E260" i="1"/>
  <c r="D260" i="1"/>
  <c r="C260" i="1"/>
  <c r="B260" i="1"/>
  <c r="A260" i="1"/>
  <c r="AA259" i="1"/>
  <c r="Z259" i="1"/>
  <c r="X259" i="1"/>
  <c r="W259" i="1"/>
  <c r="V259" i="1"/>
  <c r="T259" i="1"/>
  <c r="S259" i="1"/>
  <c r="R259" i="1"/>
  <c r="Q259" i="1"/>
  <c r="P259" i="1"/>
  <c r="O259" i="1"/>
  <c r="N259" i="1"/>
  <c r="AB259" i="1" s="1"/>
  <c r="M259" i="1"/>
  <c r="L259" i="1"/>
  <c r="K259" i="1"/>
  <c r="J259" i="1"/>
  <c r="I259" i="1"/>
  <c r="Y259" i="1" s="1"/>
  <c r="H259" i="1"/>
  <c r="G259" i="1"/>
  <c r="F259" i="1"/>
  <c r="E259" i="1"/>
  <c r="D259" i="1"/>
  <c r="C259" i="1"/>
  <c r="B259" i="1"/>
  <c r="A259" i="1"/>
  <c r="AA258" i="1"/>
  <c r="Z258" i="1"/>
  <c r="X258" i="1"/>
  <c r="W258" i="1"/>
  <c r="V258" i="1"/>
  <c r="T258" i="1"/>
  <c r="S258" i="1"/>
  <c r="R258" i="1"/>
  <c r="Q258" i="1"/>
  <c r="P258" i="1"/>
  <c r="O258" i="1"/>
  <c r="N258" i="1"/>
  <c r="AB258" i="1" s="1"/>
  <c r="M258" i="1"/>
  <c r="L258" i="1"/>
  <c r="K258" i="1"/>
  <c r="J258" i="1"/>
  <c r="I258" i="1"/>
  <c r="Y258" i="1" s="1"/>
  <c r="H258" i="1"/>
  <c r="G258" i="1"/>
  <c r="F258" i="1"/>
  <c r="E258" i="1"/>
  <c r="D258" i="1"/>
  <c r="C258" i="1"/>
  <c r="B258" i="1"/>
  <c r="A258" i="1"/>
  <c r="AA257" i="1"/>
  <c r="Z257" i="1"/>
  <c r="X257" i="1"/>
  <c r="W257" i="1"/>
  <c r="V257" i="1"/>
  <c r="T257" i="1"/>
  <c r="S257" i="1"/>
  <c r="R257" i="1"/>
  <c r="Q257" i="1"/>
  <c r="P257" i="1"/>
  <c r="O257" i="1"/>
  <c r="N257" i="1"/>
  <c r="AB257" i="1" s="1"/>
  <c r="M257" i="1"/>
  <c r="L257" i="1"/>
  <c r="K257" i="1"/>
  <c r="J257" i="1"/>
  <c r="I257" i="1"/>
  <c r="Y257" i="1" s="1"/>
  <c r="H257" i="1"/>
  <c r="G257" i="1"/>
  <c r="F257" i="1"/>
  <c r="E257" i="1"/>
  <c r="D257" i="1"/>
  <c r="C257" i="1"/>
  <c r="B257" i="1"/>
  <c r="A257" i="1"/>
  <c r="AA256" i="1"/>
  <c r="Z256" i="1"/>
  <c r="X256" i="1"/>
  <c r="W256" i="1"/>
  <c r="V256" i="1"/>
  <c r="T256" i="1"/>
  <c r="S256" i="1"/>
  <c r="R256" i="1"/>
  <c r="Q256" i="1"/>
  <c r="P256" i="1"/>
  <c r="O256" i="1"/>
  <c r="N256" i="1"/>
  <c r="AB256" i="1" s="1"/>
  <c r="M256" i="1"/>
  <c r="L256" i="1"/>
  <c r="K256" i="1"/>
  <c r="J256" i="1"/>
  <c r="I256" i="1"/>
  <c r="Y256" i="1" s="1"/>
  <c r="H256" i="1"/>
  <c r="G256" i="1"/>
  <c r="F256" i="1"/>
  <c r="E256" i="1"/>
  <c r="D256" i="1"/>
  <c r="C256" i="1"/>
  <c r="B256" i="1"/>
  <c r="A256" i="1"/>
  <c r="AA255" i="1"/>
  <c r="Z255" i="1"/>
  <c r="X255" i="1"/>
  <c r="W255" i="1"/>
  <c r="V255" i="1"/>
  <c r="T255" i="1"/>
  <c r="S255" i="1"/>
  <c r="R255" i="1"/>
  <c r="Q255" i="1"/>
  <c r="P255" i="1"/>
  <c r="O255" i="1"/>
  <c r="N255" i="1"/>
  <c r="AB255" i="1" s="1"/>
  <c r="M255" i="1"/>
  <c r="L255" i="1"/>
  <c r="K255" i="1"/>
  <c r="J255" i="1"/>
  <c r="I255" i="1"/>
  <c r="Y255" i="1" s="1"/>
  <c r="H255" i="1"/>
  <c r="G255" i="1"/>
  <c r="F255" i="1"/>
  <c r="E255" i="1"/>
  <c r="D255" i="1"/>
  <c r="C255" i="1"/>
  <c r="B255" i="1"/>
  <c r="A255" i="1"/>
  <c r="AA254" i="1"/>
  <c r="Z254" i="1"/>
  <c r="X254" i="1"/>
  <c r="W254" i="1"/>
  <c r="V254" i="1"/>
  <c r="T254" i="1"/>
  <c r="S254" i="1"/>
  <c r="R254" i="1"/>
  <c r="Q254" i="1"/>
  <c r="P254" i="1"/>
  <c r="O254" i="1"/>
  <c r="N254" i="1"/>
  <c r="AB254" i="1" s="1"/>
  <c r="M254" i="1"/>
  <c r="L254" i="1"/>
  <c r="K254" i="1"/>
  <c r="J254" i="1"/>
  <c r="I254" i="1"/>
  <c r="Y254" i="1" s="1"/>
  <c r="H254" i="1"/>
  <c r="G254" i="1"/>
  <c r="F254" i="1"/>
  <c r="E254" i="1"/>
  <c r="D254" i="1"/>
  <c r="C254" i="1"/>
  <c r="B254" i="1"/>
  <c r="A254" i="1"/>
  <c r="AA253" i="1"/>
  <c r="Z253" i="1"/>
  <c r="X253" i="1"/>
  <c r="W253" i="1"/>
  <c r="V253" i="1"/>
  <c r="T253" i="1"/>
  <c r="S253" i="1"/>
  <c r="R253" i="1"/>
  <c r="Q253" i="1"/>
  <c r="P253" i="1"/>
  <c r="O253" i="1"/>
  <c r="N253" i="1"/>
  <c r="AB253" i="1" s="1"/>
  <c r="M253" i="1"/>
  <c r="L253" i="1"/>
  <c r="K253" i="1"/>
  <c r="J253" i="1"/>
  <c r="I253" i="1"/>
  <c r="Y253" i="1" s="1"/>
  <c r="H253" i="1"/>
  <c r="G253" i="1"/>
  <c r="F253" i="1"/>
  <c r="E253" i="1"/>
  <c r="D253" i="1"/>
  <c r="C253" i="1"/>
  <c r="B253" i="1"/>
  <c r="A253" i="1"/>
  <c r="AA252" i="1"/>
  <c r="Z252" i="1"/>
  <c r="X252" i="1"/>
  <c r="W252" i="1"/>
  <c r="V252" i="1"/>
  <c r="T252" i="1"/>
  <c r="S252" i="1"/>
  <c r="R252" i="1"/>
  <c r="Q252" i="1"/>
  <c r="P252" i="1"/>
  <c r="O252" i="1"/>
  <c r="N252" i="1"/>
  <c r="AB252" i="1" s="1"/>
  <c r="M252" i="1"/>
  <c r="L252" i="1"/>
  <c r="K252" i="1"/>
  <c r="J252" i="1"/>
  <c r="I252" i="1"/>
  <c r="Y252" i="1" s="1"/>
  <c r="H252" i="1"/>
  <c r="G252" i="1"/>
  <c r="F252" i="1"/>
  <c r="E252" i="1"/>
  <c r="D252" i="1"/>
  <c r="C252" i="1"/>
  <c r="B252" i="1"/>
  <c r="A252" i="1"/>
  <c r="AA251" i="1"/>
  <c r="Z251" i="1"/>
  <c r="X251" i="1"/>
  <c r="W251" i="1"/>
  <c r="V251" i="1"/>
  <c r="T251" i="1"/>
  <c r="S251" i="1"/>
  <c r="R251" i="1"/>
  <c r="Q251" i="1"/>
  <c r="P251" i="1"/>
  <c r="O251" i="1"/>
  <c r="N251" i="1"/>
  <c r="AB251" i="1" s="1"/>
  <c r="M251" i="1"/>
  <c r="L251" i="1"/>
  <c r="K251" i="1"/>
  <c r="J251" i="1"/>
  <c r="I251" i="1"/>
  <c r="Y251" i="1" s="1"/>
  <c r="H251" i="1"/>
  <c r="G251" i="1"/>
  <c r="F251" i="1"/>
  <c r="E251" i="1"/>
  <c r="D251" i="1"/>
  <c r="C251" i="1"/>
  <c r="B251" i="1"/>
  <c r="A251" i="1"/>
  <c r="AA250" i="1"/>
  <c r="Z250" i="1"/>
  <c r="X250" i="1"/>
  <c r="W250" i="1"/>
  <c r="V250" i="1"/>
  <c r="T250" i="1"/>
  <c r="S250" i="1"/>
  <c r="R250" i="1"/>
  <c r="Q250" i="1"/>
  <c r="P250" i="1"/>
  <c r="O250" i="1"/>
  <c r="N250" i="1"/>
  <c r="AB250" i="1" s="1"/>
  <c r="M250" i="1"/>
  <c r="L250" i="1"/>
  <c r="K250" i="1"/>
  <c r="J250" i="1"/>
  <c r="I250" i="1"/>
  <c r="Y250" i="1" s="1"/>
  <c r="H250" i="1"/>
  <c r="G250" i="1"/>
  <c r="F250" i="1"/>
  <c r="E250" i="1"/>
  <c r="D250" i="1"/>
  <c r="C250" i="1"/>
  <c r="B250" i="1"/>
  <c r="A250" i="1"/>
  <c r="AA249" i="1"/>
  <c r="Z249" i="1"/>
  <c r="X249" i="1"/>
  <c r="W249" i="1"/>
  <c r="V249" i="1"/>
  <c r="T249" i="1"/>
  <c r="S249" i="1"/>
  <c r="R249" i="1"/>
  <c r="Q249" i="1"/>
  <c r="P249" i="1"/>
  <c r="O249" i="1"/>
  <c r="N249" i="1"/>
  <c r="AB249" i="1" s="1"/>
  <c r="M249" i="1"/>
  <c r="L249" i="1"/>
  <c r="K249" i="1"/>
  <c r="J249" i="1"/>
  <c r="I249" i="1"/>
  <c r="Y249" i="1" s="1"/>
  <c r="H249" i="1"/>
  <c r="G249" i="1"/>
  <c r="F249" i="1"/>
  <c r="E249" i="1"/>
  <c r="D249" i="1"/>
  <c r="C249" i="1"/>
  <c r="B249" i="1"/>
  <c r="A249" i="1"/>
  <c r="Z248" i="1"/>
  <c r="X248" i="1"/>
  <c r="W248" i="1"/>
  <c r="T248" i="1"/>
  <c r="S248" i="1"/>
  <c r="R248" i="1"/>
  <c r="Q248" i="1"/>
  <c r="P248" i="1"/>
  <c r="O248" i="1"/>
  <c r="N248" i="1"/>
  <c r="AB248" i="1" s="1"/>
  <c r="M248" i="1"/>
  <c r="L248" i="1"/>
  <c r="K248" i="1"/>
  <c r="J248" i="1"/>
  <c r="I248" i="1"/>
  <c r="H248" i="1"/>
  <c r="G248" i="1"/>
  <c r="F248" i="1"/>
  <c r="E248" i="1"/>
  <c r="D248" i="1"/>
  <c r="C248" i="1"/>
  <c r="B248" i="1"/>
  <c r="A248" i="1"/>
  <c r="AA247" i="1"/>
  <c r="Z247" i="1"/>
  <c r="X247" i="1"/>
  <c r="W247" i="1"/>
  <c r="V247" i="1"/>
  <c r="T247" i="1"/>
  <c r="S247" i="1"/>
  <c r="R247" i="1"/>
  <c r="Q247" i="1"/>
  <c r="P247" i="1"/>
  <c r="O247" i="1"/>
  <c r="N247" i="1"/>
  <c r="AB247" i="1" s="1"/>
  <c r="M247" i="1"/>
  <c r="L247" i="1"/>
  <c r="K247" i="1"/>
  <c r="J247" i="1"/>
  <c r="I247" i="1"/>
  <c r="Y247" i="1" s="1"/>
  <c r="H247" i="1"/>
  <c r="G247" i="1"/>
  <c r="F247" i="1"/>
  <c r="E247" i="1"/>
  <c r="D247" i="1"/>
  <c r="C247" i="1"/>
  <c r="B247" i="1"/>
  <c r="A247" i="1"/>
  <c r="AA246" i="1"/>
  <c r="Z246" i="1"/>
  <c r="X246" i="1"/>
  <c r="W246" i="1"/>
  <c r="V246" i="1"/>
  <c r="T246" i="1"/>
  <c r="S246" i="1"/>
  <c r="R246" i="1"/>
  <c r="Q246" i="1"/>
  <c r="P246" i="1"/>
  <c r="O246" i="1"/>
  <c r="N246" i="1"/>
  <c r="AB246" i="1" s="1"/>
  <c r="M246" i="1"/>
  <c r="L246" i="1"/>
  <c r="K246" i="1"/>
  <c r="J246" i="1"/>
  <c r="I246" i="1"/>
  <c r="Y246" i="1" s="1"/>
  <c r="H246" i="1"/>
  <c r="G246" i="1"/>
  <c r="F246" i="1"/>
  <c r="E246" i="1"/>
  <c r="D246" i="1"/>
  <c r="C246" i="1"/>
  <c r="B246" i="1"/>
  <c r="A246" i="1"/>
  <c r="AA245" i="1"/>
  <c r="Z245" i="1"/>
  <c r="X245" i="1"/>
  <c r="W245" i="1"/>
  <c r="V245" i="1"/>
  <c r="T245" i="1"/>
  <c r="S245" i="1"/>
  <c r="R245" i="1"/>
  <c r="Q245" i="1"/>
  <c r="P245" i="1"/>
  <c r="O245" i="1"/>
  <c r="N245" i="1"/>
  <c r="AB245" i="1" s="1"/>
  <c r="M245" i="1"/>
  <c r="L245" i="1"/>
  <c r="K245" i="1"/>
  <c r="J245" i="1"/>
  <c r="I245" i="1"/>
  <c r="Y245" i="1" s="1"/>
  <c r="H245" i="1"/>
  <c r="G245" i="1"/>
  <c r="F245" i="1"/>
  <c r="E245" i="1"/>
  <c r="D245" i="1"/>
  <c r="C245" i="1"/>
  <c r="B245" i="1"/>
  <c r="A245" i="1"/>
  <c r="AA244" i="1"/>
  <c r="Z244" i="1"/>
  <c r="X244" i="1"/>
  <c r="W244" i="1"/>
  <c r="V244" i="1"/>
  <c r="T244" i="1"/>
  <c r="S244" i="1"/>
  <c r="R244" i="1"/>
  <c r="Q244" i="1"/>
  <c r="P244" i="1"/>
  <c r="O244" i="1"/>
  <c r="N244" i="1"/>
  <c r="AB244" i="1" s="1"/>
  <c r="M244" i="1"/>
  <c r="L244" i="1"/>
  <c r="K244" i="1"/>
  <c r="J244" i="1"/>
  <c r="I244" i="1"/>
  <c r="Y244" i="1" s="1"/>
  <c r="H244" i="1"/>
  <c r="G244" i="1"/>
  <c r="F244" i="1"/>
  <c r="E244" i="1"/>
  <c r="D244" i="1"/>
  <c r="C244" i="1"/>
  <c r="B244" i="1"/>
  <c r="A244" i="1"/>
  <c r="AA243" i="1"/>
  <c r="Z243" i="1"/>
  <c r="X243" i="1"/>
  <c r="W243" i="1"/>
  <c r="V243" i="1"/>
  <c r="T243" i="1"/>
  <c r="S243" i="1"/>
  <c r="R243" i="1"/>
  <c r="Q243" i="1"/>
  <c r="P243" i="1"/>
  <c r="O243" i="1"/>
  <c r="N243" i="1"/>
  <c r="AB243" i="1" s="1"/>
  <c r="M243" i="1"/>
  <c r="L243" i="1"/>
  <c r="K243" i="1"/>
  <c r="J243" i="1"/>
  <c r="I243" i="1"/>
  <c r="Y243" i="1" s="1"/>
  <c r="H243" i="1"/>
  <c r="G243" i="1"/>
  <c r="F243" i="1"/>
  <c r="E243" i="1"/>
  <c r="D243" i="1"/>
  <c r="C243" i="1"/>
  <c r="B243" i="1"/>
  <c r="A243" i="1"/>
  <c r="AA242" i="1"/>
  <c r="Z242" i="1"/>
  <c r="X242" i="1"/>
  <c r="W242" i="1"/>
  <c r="V242" i="1"/>
  <c r="T242" i="1"/>
  <c r="S242" i="1"/>
  <c r="R242" i="1"/>
  <c r="Q242" i="1"/>
  <c r="P242" i="1"/>
  <c r="O242" i="1"/>
  <c r="N242" i="1"/>
  <c r="AB242" i="1" s="1"/>
  <c r="M242" i="1"/>
  <c r="L242" i="1"/>
  <c r="K242" i="1"/>
  <c r="J242" i="1"/>
  <c r="I242" i="1"/>
  <c r="Y242" i="1" s="1"/>
  <c r="H242" i="1"/>
  <c r="G242" i="1"/>
  <c r="F242" i="1"/>
  <c r="E242" i="1"/>
  <c r="D242" i="1"/>
  <c r="C242" i="1"/>
  <c r="B242" i="1"/>
  <c r="A242" i="1"/>
  <c r="AA241" i="1"/>
  <c r="Z241" i="1"/>
  <c r="X241" i="1"/>
  <c r="W241" i="1"/>
  <c r="V241" i="1"/>
  <c r="T241" i="1"/>
  <c r="S241" i="1"/>
  <c r="R241" i="1"/>
  <c r="Q241" i="1"/>
  <c r="P241" i="1"/>
  <c r="O241" i="1"/>
  <c r="N241" i="1"/>
  <c r="AB241" i="1" s="1"/>
  <c r="M241" i="1"/>
  <c r="L241" i="1"/>
  <c r="K241" i="1"/>
  <c r="J241" i="1"/>
  <c r="I241" i="1"/>
  <c r="Y241" i="1" s="1"/>
  <c r="H241" i="1"/>
  <c r="G241" i="1"/>
  <c r="F241" i="1"/>
  <c r="E241" i="1"/>
  <c r="D241" i="1"/>
  <c r="C241" i="1"/>
  <c r="B241" i="1"/>
  <c r="A241" i="1"/>
  <c r="AA240" i="1"/>
  <c r="Z240" i="1"/>
  <c r="X240" i="1"/>
  <c r="W240" i="1"/>
  <c r="V240" i="1"/>
  <c r="T240" i="1"/>
  <c r="S240" i="1"/>
  <c r="R240" i="1"/>
  <c r="Q240" i="1"/>
  <c r="P240" i="1"/>
  <c r="O240" i="1"/>
  <c r="N240" i="1"/>
  <c r="AB240" i="1" s="1"/>
  <c r="M240" i="1"/>
  <c r="L240" i="1"/>
  <c r="K240" i="1"/>
  <c r="J240" i="1"/>
  <c r="I240" i="1"/>
  <c r="Y240" i="1" s="1"/>
  <c r="H240" i="1"/>
  <c r="G240" i="1"/>
  <c r="F240" i="1"/>
  <c r="E240" i="1"/>
  <c r="D240" i="1"/>
  <c r="C240" i="1"/>
  <c r="B240" i="1"/>
  <c r="A240" i="1"/>
  <c r="AA239" i="1"/>
  <c r="Z239" i="1"/>
  <c r="X239" i="1"/>
  <c r="W239" i="1"/>
  <c r="V239" i="1"/>
  <c r="T239" i="1"/>
  <c r="S239" i="1"/>
  <c r="R239" i="1"/>
  <c r="Q239" i="1"/>
  <c r="P239" i="1"/>
  <c r="O239" i="1"/>
  <c r="N239" i="1"/>
  <c r="AB239" i="1" s="1"/>
  <c r="M239" i="1"/>
  <c r="L239" i="1"/>
  <c r="K239" i="1"/>
  <c r="J239" i="1"/>
  <c r="I239" i="1"/>
  <c r="Y239" i="1" s="1"/>
  <c r="H239" i="1"/>
  <c r="G239" i="1"/>
  <c r="F239" i="1"/>
  <c r="E239" i="1"/>
  <c r="D239" i="1"/>
  <c r="C239" i="1"/>
  <c r="B239" i="1"/>
  <c r="A239" i="1"/>
  <c r="AA238" i="1"/>
  <c r="Z238" i="1"/>
  <c r="X238" i="1"/>
  <c r="W238" i="1"/>
  <c r="V238" i="1"/>
  <c r="T238" i="1"/>
  <c r="S238" i="1"/>
  <c r="R238" i="1"/>
  <c r="Q238" i="1"/>
  <c r="P238" i="1"/>
  <c r="O238" i="1"/>
  <c r="N238" i="1"/>
  <c r="AB238" i="1" s="1"/>
  <c r="M238" i="1"/>
  <c r="L238" i="1"/>
  <c r="K238" i="1"/>
  <c r="J238" i="1"/>
  <c r="I238" i="1"/>
  <c r="Y238" i="1" s="1"/>
  <c r="H238" i="1"/>
  <c r="G238" i="1"/>
  <c r="F238" i="1"/>
  <c r="E238" i="1"/>
  <c r="D238" i="1"/>
  <c r="C238" i="1"/>
  <c r="B238" i="1"/>
  <c r="A238" i="1"/>
  <c r="AA237" i="1"/>
  <c r="Z237" i="1"/>
  <c r="X237" i="1"/>
  <c r="W237" i="1"/>
  <c r="V237" i="1"/>
  <c r="T237" i="1"/>
  <c r="S237" i="1"/>
  <c r="R237" i="1"/>
  <c r="Q237" i="1"/>
  <c r="P237" i="1"/>
  <c r="O237" i="1"/>
  <c r="N237" i="1"/>
  <c r="AB237" i="1" s="1"/>
  <c r="M237" i="1"/>
  <c r="L237" i="1"/>
  <c r="K237" i="1"/>
  <c r="J237" i="1"/>
  <c r="I237" i="1"/>
  <c r="Y237" i="1" s="1"/>
  <c r="H237" i="1"/>
  <c r="G237" i="1"/>
  <c r="F237" i="1"/>
  <c r="E237" i="1"/>
  <c r="D237" i="1"/>
  <c r="C237" i="1"/>
  <c r="B237" i="1"/>
  <c r="A237" i="1"/>
  <c r="AA236" i="1"/>
  <c r="Z236" i="1"/>
  <c r="X236" i="1"/>
  <c r="W236" i="1"/>
  <c r="V236" i="1"/>
  <c r="T236" i="1"/>
  <c r="S236" i="1"/>
  <c r="R236" i="1"/>
  <c r="Q236" i="1"/>
  <c r="P236" i="1"/>
  <c r="O236" i="1"/>
  <c r="N236" i="1"/>
  <c r="AB236" i="1" s="1"/>
  <c r="M236" i="1"/>
  <c r="L236" i="1"/>
  <c r="K236" i="1"/>
  <c r="J236" i="1"/>
  <c r="I236" i="1"/>
  <c r="Y236" i="1" s="1"/>
  <c r="H236" i="1"/>
  <c r="G236" i="1"/>
  <c r="F236" i="1"/>
  <c r="E236" i="1"/>
  <c r="D236" i="1"/>
  <c r="C236" i="1"/>
  <c r="B236" i="1"/>
  <c r="A236" i="1"/>
  <c r="AA235" i="1"/>
  <c r="Z235" i="1"/>
  <c r="X235" i="1"/>
  <c r="W235" i="1"/>
  <c r="V235" i="1"/>
  <c r="T235" i="1"/>
  <c r="S235" i="1"/>
  <c r="R235" i="1"/>
  <c r="Q235" i="1"/>
  <c r="P235" i="1"/>
  <c r="O235" i="1"/>
  <c r="N235" i="1"/>
  <c r="AB235" i="1" s="1"/>
  <c r="M235" i="1"/>
  <c r="L235" i="1"/>
  <c r="K235" i="1"/>
  <c r="J235" i="1"/>
  <c r="I235" i="1"/>
  <c r="Y235" i="1" s="1"/>
  <c r="H235" i="1"/>
  <c r="G235" i="1"/>
  <c r="F235" i="1"/>
  <c r="E235" i="1"/>
  <c r="D235" i="1"/>
  <c r="C235" i="1"/>
  <c r="B235" i="1"/>
  <c r="A235" i="1"/>
  <c r="AA234" i="1"/>
  <c r="Z234" i="1"/>
  <c r="X234" i="1"/>
  <c r="W234" i="1"/>
  <c r="V234" i="1"/>
  <c r="T234" i="1"/>
  <c r="S234" i="1"/>
  <c r="R234" i="1"/>
  <c r="Q234" i="1"/>
  <c r="P234" i="1"/>
  <c r="O234" i="1"/>
  <c r="N234" i="1"/>
  <c r="AB234" i="1" s="1"/>
  <c r="M234" i="1"/>
  <c r="L234" i="1"/>
  <c r="K234" i="1"/>
  <c r="J234" i="1"/>
  <c r="I234" i="1"/>
  <c r="Y234" i="1" s="1"/>
  <c r="H234" i="1"/>
  <c r="G234" i="1"/>
  <c r="F234" i="1"/>
  <c r="E234" i="1"/>
  <c r="D234" i="1"/>
  <c r="C234" i="1"/>
  <c r="B234" i="1"/>
  <c r="A234" i="1"/>
  <c r="AA233" i="1"/>
  <c r="Z233" i="1"/>
  <c r="X233" i="1"/>
  <c r="W233" i="1"/>
  <c r="V233" i="1"/>
  <c r="T233" i="1"/>
  <c r="S233" i="1"/>
  <c r="R233" i="1"/>
  <c r="Q233" i="1"/>
  <c r="P233" i="1"/>
  <c r="O233" i="1"/>
  <c r="N233" i="1"/>
  <c r="AB233" i="1" s="1"/>
  <c r="M233" i="1"/>
  <c r="L233" i="1"/>
  <c r="K233" i="1"/>
  <c r="J233" i="1"/>
  <c r="I233" i="1"/>
  <c r="Y233" i="1" s="1"/>
  <c r="H233" i="1"/>
  <c r="G233" i="1"/>
  <c r="F233" i="1"/>
  <c r="E233" i="1"/>
  <c r="D233" i="1"/>
  <c r="C233" i="1"/>
  <c r="B233" i="1"/>
  <c r="A233" i="1"/>
  <c r="AA232" i="1"/>
  <c r="Z232" i="1"/>
  <c r="X232" i="1"/>
  <c r="W232" i="1"/>
  <c r="V232" i="1"/>
  <c r="T232" i="1"/>
  <c r="S232" i="1"/>
  <c r="R232" i="1"/>
  <c r="Q232" i="1"/>
  <c r="P232" i="1"/>
  <c r="O232" i="1"/>
  <c r="N232" i="1"/>
  <c r="AB232" i="1" s="1"/>
  <c r="M232" i="1"/>
  <c r="L232" i="1"/>
  <c r="K232" i="1"/>
  <c r="J232" i="1"/>
  <c r="I232" i="1"/>
  <c r="Y232" i="1" s="1"/>
  <c r="H232" i="1"/>
  <c r="G232" i="1"/>
  <c r="F232" i="1"/>
  <c r="E232" i="1"/>
  <c r="D232" i="1"/>
  <c r="C232" i="1"/>
  <c r="B232" i="1"/>
  <c r="A232" i="1"/>
  <c r="AA231" i="1"/>
  <c r="Z231" i="1"/>
  <c r="X231" i="1"/>
  <c r="W231" i="1"/>
  <c r="V231" i="1"/>
  <c r="T231" i="1"/>
  <c r="S231" i="1"/>
  <c r="R231" i="1"/>
  <c r="Q231" i="1"/>
  <c r="P231" i="1"/>
  <c r="O231" i="1"/>
  <c r="N231" i="1"/>
  <c r="AB231" i="1" s="1"/>
  <c r="M231" i="1"/>
  <c r="L231" i="1"/>
  <c r="K231" i="1"/>
  <c r="J231" i="1"/>
  <c r="I231" i="1"/>
  <c r="Y231" i="1" s="1"/>
  <c r="H231" i="1"/>
  <c r="G231" i="1"/>
  <c r="F231" i="1"/>
  <c r="E231" i="1"/>
  <c r="D231" i="1"/>
  <c r="C231" i="1"/>
  <c r="B231" i="1"/>
  <c r="A231" i="1"/>
  <c r="AA230" i="1"/>
  <c r="Z230" i="1"/>
  <c r="X230" i="1"/>
  <c r="W230" i="1"/>
  <c r="V230" i="1"/>
  <c r="T230" i="1"/>
  <c r="S230" i="1"/>
  <c r="R230" i="1"/>
  <c r="Q230" i="1"/>
  <c r="P230" i="1"/>
  <c r="O230" i="1"/>
  <c r="N230" i="1"/>
  <c r="AB230" i="1" s="1"/>
  <c r="M230" i="1"/>
  <c r="L230" i="1"/>
  <c r="K230" i="1"/>
  <c r="J230" i="1"/>
  <c r="I230" i="1"/>
  <c r="Y230" i="1" s="1"/>
  <c r="H230" i="1"/>
  <c r="G230" i="1"/>
  <c r="F230" i="1"/>
  <c r="E230" i="1"/>
  <c r="D230" i="1"/>
  <c r="C230" i="1"/>
  <c r="B230" i="1"/>
  <c r="A230" i="1"/>
  <c r="AA229" i="1"/>
  <c r="Z229" i="1"/>
  <c r="X229" i="1"/>
  <c r="W229" i="1"/>
  <c r="V229" i="1"/>
  <c r="T229" i="1"/>
  <c r="S229" i="1"/>
  <c r="R229" i="1"/>
  <c r="Q229" i="1"/>
  <c r="P229" i="1"/>
  <c r="O229" i="1"/>
  <c r="N229" i="1"/>
  <c r="AB229" i="1" s="1"/>
  <c r="M229" i="1"/>
  <c r="L229" i="1"/>
  <c r="K229" i="1"/>
  <c r="J229" i="1"/>
  <c r="I229" i="1"/>
  <c r="Y229" i="1" s="1"/>
  <c r="H229" i="1"/>
  <c r="G229" i="1"/>
  <c r="F229" i="1"/>
  <c r="E229" i="1"/>
  <c r="D229" i="1"/>
  <c r="C229" i="1"/>
  <c r="B229" i="1"/>
  <c r="A229" i="1"/>
  <c r="AA228" i="1"/>
  <c r="Z228" i="1"/>
  <c r="X228" i="1"/>
  <c r="W228" i="1"/>
  <c r="V228" i="1"/>
  <c r="T228" i="1"/>
  <c r="S228" i="1"/>
  <c r="R228" i="1"/>
  <c r="Q228" i="1"/>
  <c r="P228" i="1"/>
  <c r="O228" i="1"/>
  <c r="N228" i="1"/>
  <c r="AB228" i="1" s="1"/>
  <c r="M228" i="1"/>
  <c r="L228" i="1"/>
  <c r="K228" i="1"/>
  <c r="J228" i="1"/>
  <c r="I228" i="1"/>
  <c r="Y228" i="1" s="1"/>
  <c r="H228" i="1"/>
  <c r="G228" i="1"/>
  <c r="F228" i="1"/>
  <c r="E228" i="1"/>
  <c r="D228" i="1"/>
  <c r="C228" i="1"/>
  <c r="B228" i="1"/>
  <c r="A228" i="1"/>
  <c r="AA227" i="1"/>
  <c r="Z227" i="1"/>
  <c r="X227" i="1"/>
  <c r="W227" i="1"/>
  <c r="V227" i="1"/>
  <c r="T227" i="1"/>
  <c r="S227" i="1"/>
  <c r="R227" i="1"/>
  <c r="Q227" i="1"/>
  <c r="P227" i="1"/>
  <c r="O227" i="1"/>
  <c r="N227" i="1"/>
  <c r="AB227" i="1" s="1"/>
  <c r="M227" i="1"/>
  <c r="L227" i="1"/>
  <c r="K227" i="1"/>
  <c r="J227" i="1"/>
  <c r="I227" i="1"/>
  <c r="Y227" i="1" s="1"/>
  <c r="H227" i="1"/>
  <c r="G227" i="1"/>
  <c r="F227" i="1"/>
  <c r="E227" i="1"/>
  <c r="D227" i="1"/>
  <c r="C227" i="1"/>
  <c r="B227" i="1"/>
  <c r="A227" i="1"/>
  <c r="AA226" i="1"/>
  <c r="Z226" i="1"/>
  <c r="X226" i="1"/>
  <c r="W226" i="1"/>
  <c r="V226" i="1"/>
  <c r="T226" i="1"/>
  <c r="S226" i="1"/>
  <c r="R226" i="1"/>
  <c r="Q226" i="1"/>
  <c r="P226" i="1"/>
  <c r="O226" i="1"/>
  <c r="N226" i="1"/>
  <c r="AB226" i="1" s="1"/>
  <c r="M226" i="1"/>
  <c r="L226" i="1"/>
  <c r="K226" i="1"/>
  <c r="J226" i="1"/>
  <c r="I226" i="1"/>
  <c r="Y226" i="1" s="1"/>
  <c r="H226" i="1"/>
  <c r="G226" i="1"/>
  <c r="F226" i="1"/>
  <c r="E226" i="1"/>
  <c r="D226" i="1"/>
  <c r="C226" i="1"/>
  <c r="B226" i="1"/>
  <c r="A226" i="1"/>
  <c r="AA225" i="1"/>
  <c r="Z225" i="1"/>
  <c r="X225" i="1"/>
  <c r="W225" i="1"/>
  <c r="V225" i="1"/>
  <c r="T225" i="1"/>
  <c r="S225" i="1"/>
  <c r="R225" i="1"/>
  <c r="Q225" i="1"/>
  <c r="P225" i="1"/>
  <c r="O225" i="1"/>
  <c r="N225" i="1"/>
  <c r="AB225" i="1" s="1"/>
  <c r="M225" i="1"/>
  <c r="L225" i="1"/>
  <c r="K225" i="1"/>
  <c r="J225" i="1"/>
  <c r="I225" i="1"/>
  <c r="Y225" i="1" s="1"/>
  <c r="H225" i="1"/>
  <c r="G225" i="1"/>
  <c r="F225" i="1"/>
  <c r="E225" i="1"/>
  <c r="D225" i="1"/>
  <c r="C225" i="1"/>
  <c r="B225" i="1"/>
  <c r="A225" i="1"/>
  <c r="AA224" i="1"/>
  <c r="Z224" i="1"/>
  <c r="X224" i="1"/>
  <c r="W224" i="1"/>
  <c r="V224" i="1"/>
  <c r="T224" i="1"/>
  <c r="S224" i="1"/>
  <c r="R224" i="1"/>
  <c r="Q224" i="1"/>
  <c r="P224" i="1"/>
  <c r="O224" i="1"/>
  <c r="N224" i="1"/>
  <c r="AB224" i="1" s="1"/>
  <c r="M224" i="1"/>
  <c r="L224" i="1"/>
  <c r="K224" i="1"/>
  <c r="J224" i="1"/>
  <c r="I224" i="1"/>
  <c r="Y224" i="1" s="1"/>
  <c r="H224" i="1"/>
  <c r="G224" i="1"/>
  <c r="F224" i="1"/>
  <c r="E224" i="1"/>
  <c r="D224" i="1"/>
  <c r="C224" i="1"/>
  <c r="B224" i="1"/>
  <c r="A224" i="1"/>
  <c r="AA223" i="1"/>
  <c r="Z223" i="1"/>
  <c r="X223" i="1"/>
  <c r="W223" i="1"/>
  <c r="V223" i="1"/>
  <c r="T223" i="1"/>
  <c r="S223" i="1"/>
  <c r="R223" i="1"/>
  <c r="Q223" i="1"/>
  <c r="P223" i="1"/>
  <c r="O223" i="1"/>
  <c r="N223" i="1"/>
  <c r="AB223" i="1" s="1"/>
  <c r="M223" i="1"/>
  <c r="L223" i="1"/>
  <c r="K223" i="1"/>
  <c r="J223" i="1"/>
  <c r="I223" i="1"/>
  <c r="Y223" i="1" s="1"/>
  <c r="H223" i="1"/>
  <c r="G223" i="1"/>
  <c r="F223" i="1"/>
  <c r="E223" i="1"/>
  <c r="D223" i="1"/>
  <c r="C223" i="1"/>
  <c r="B223" i="1"/>
  <c r="A223" i="1"/>
  <c r="AA222" i="1"/>
  <c r="Z222" i="1"/>
  <c r="X222" i="1"/>
  <c r="W222" i="1"/>
  <c r="V222" i="1"/>
  <c r="T222" i="1"/>
  <c r="S222" i="1"/>
  <c r="R222" i="1"/>
  <c r="Q222" i="1"/>
  <c r="P222" i="1"/>
  <c r="O222" i="1"/>
  <c r="N222" i="1"/>
  <c r="AB222" i="1" s="1"/>
  <c r="M222" i="1"/>
  <c r="L222" i="1"/>
  <c r="K222" i="1"/>
  <c r="J222" i="1"/>
  <c r="I222" i="1"/>
  <c r="Y222" i="1" s="1"/>
  <c r="H222" i="1"/>
  <c r="G222" i="1"/>
  <c r="F222" i="1"/>
  <c r="E222" i="1"/>
  <c r="D222" i="1"/>
  <c r="C222" i="1"/>
  <c r="B222" i="1"/>
  <c r="A222" i="1"/>
  <c r="AA221" i="1"/>
  <c r="Z221" i="1"/>
  <c r="X221" i="1"/>
  <c r="W221" i="1"/>
  <c r="V221" i="1"/>
  <c r="T221" i="1"/>
  <c r="S221" i="1"/>
  <c r="R221" i="1"/>
  <c r="Q221" i="1"/>
  <c r="P221" i="1"/>
  <c r="O221" i="1"/>
  <c r="N221" i="1"/>
  <c r="AB221" i="1" s="1"/>
  <c r="M221" i="1"/>
  <c r="L221" i="1"/>
  <c r="K221" i="1"/>
  <c r="J221" i="1"/>
  <c r="I221" i="1"/>
  <c r="Y221" i="1" s="1"/>
  <c r="H221" i="1"/>
  <c r="G221" i="1"/>
  <c r="F221" i="1"/>
  <c r="E221" i="1"/>
  <c r="D221" i="1"/>
  <c r="C221" i="1"/>
  <c r="B221" i="1"/>
  <c r="A221" i="1"/>
  <c r="AA220" i="1"/>
  <c r="Z220" i="1"/>
  <c r="X220" i="1"/>
  <c r="W220" i="1"/>
  <c r="V220" i="1"/>
  <c r="T220" i="1"/>
  <c r="S220" i="1"/>
  <c r="R220" i="1"/>
  <c r="Q220" i="1"/>
  <c r="P220" i="1"/>
  <c r="O220" i="1"/>
  <c r="N220" i="1"/>
  <c r="AB220" i="1" s="1"/>
  <c r="M220" i="1"/>
  <c r="L220" i="1"/>
  <c r="K220" i="1"/>
  <c r="J220" i="1"/>
  <c r="I220" i="1"/>
  <c r="Y220" i="1" s="1"/>
  <c r="H220" i="1"/>
  <c r="G220" i="1"/>
  <c r="F220" i="1"/>
  <c r="E220" i="1"/>
  <c r="D220" i="1"/>
  <c r="C220" i="1"/>
  <c r="B220" i="1"/>
  <c r="A220" i="1"/>
  <c r="AA219" i="1"/>
  <c r="Z219" i="1"/>
  <c r="X219" i="1"/>
  <c r="W219" i="1"/>
  <c r="V219" i="1"/>
  <c r="T219" i="1"/>
  <c r="S219" i="1"/>
  <c r="R219" i="1"/>
  <c r="Q219" i="1"/>
  <c r="P219" i="1"/>
  <c r="O219" i="1"/>
  <c r="N219" i="1"/>
  <c r="AB219" i="1" s="1"/>
  <c r="M219" i="1"/>
  <c r="L219" i="1"/>
  <c r="K219" i="1"/>
  <c r="J219" i="1"/>
  <c r="I219" i="1"/>
  <c r="Y219" i="1" s="1"/>
  <c r="H219" i="1"/>
  <c r="G219" i="1"/>
  <c r="F219" i="1"/>
  <c r="E219" i="1"/>
  <c r="D219" i="1"/>
  <c r="C219" i="1"/>
  <c r="B219" i="1"/>
  <c r="A219" i="1"/>
  <c r="AA218" i="1"/>
  <c r="Z218" i="1"/>
  <c r="X218" i="1"/>
  <c r="W218" i="1"/>
  <c r="V218" i="1"/>
  <c r="T218" i="1"/>
  <c r="S218" i="1"/>
  <c r="R218" i="1"/>
  <c r="Q218" i="1"/>
  <c r="P218" i="1"/>
  <c r="O218" i="1"/>
  <c r="N218" i="1"/>
  <c r="AB218" i="1" s="1"/>
  <c r="M218" i="1"/>
  <c r="L218" i="1"/>
  <c r="K218" i="1"/>
  <c r="J218" i="1"/>
  <c r="I218" i="1"/>
  <c r="Y218" i="1" s="1"/>
  <c r="H218" i="1"/>
  <c r="G218" i="1"/>
  <c r="F218" i="1"/>
  <c r="E218" i="1"/>
  <c r="D218" i="1"/>
  <c r="C218" i="1"/>
  <c r="B218" i="1"/>
  <c r="A218" i="1"/>
  <c r="AA217" i="1"/>
  <c r="Z217" i="1"/>
  <c r="X217" i="1"/>
  <c r="W217" i="1"/>
  <c r="V217" i="1"/>
  <c r="T217" i="1"/>
  <c r="S217" i="1"/>
  <c r="R217" i="1"/>
  <c r="Q217" i="1"/>
  <c r="P217" i="1"/>
  <c r="O217" i="1"/>
  <c r="N217" i="1"/>
  <c r="AB217" i="1" s="1"/>
  <c r="M217" i="1"/>
  <c r="L217" i="1"/>
  <c r="K217" i="1"/>
  <c r="J217" i="1"/>
  <c r="I217" i="1"/>
  <c r="Y217" i="1" s="1"/>
  <c r="H217" i="1"/>
  <c r="G217" i="1"/>
  <c r="F217" i="1"/>
  <c r="E217" i="1"/>
  <c r="D217" i="1"/>
  <c r="C217" i="1"/>
  <c r="B217" i="1"/>
  <c r="A217" i="1"/>
  <c r="AA216" i="1"/>
  <c r="Z216" i="1"/>
  <c r="X216" i="1"/>
  <c r="W216" i="1"/>
  <c r="V216" i="1"/>
  <c r="T216" i="1"/>
  <c r="S216" i="1"/>
  <c r="R216" i="1"/>
  <c r="Q216" i="1"/>
  <c r="P216" i="1"/>
  <c r="O216" i="1"/>
  <c r="N216" i="1"/>
  <c r="AB216" i="1" s="1"/>
  <c r="M216" i="1"/>
  <c r="L216" i="1"/>
  <c r="K216" i="1"/>
  <c r="J216" i="1"/>
  <c r="I216" i="1"/>
  <c r="Y216" i="1" s="1"/>
  <c r="H216" i="1"/>
  <c r="G216" i="1"/>
  <c r="F216" i="1"/>
  <c r="E216" i="1"/>
  <c r="D216" i="1"/>
  <c r="C216" i="1"/>
  <c r="B216" i="1"/>
  <c r="A216" i="1"/>
  <c r="AA215" i="1"/>
  <c r="Z215" i="1"/>
  <c r="X215" i="1"/>
  <c r="W215" i="1"/>
  <c r="V215" i="1"/>
  <c r="T215" i="1"/>
  <c r="S215" i="1"/>
  <c r="R215" i="1"/>
  <c r="Q215" i="1"/>
  <c r="P215" i="1"/>
  <c r="O215" i="1"/>
  <c r="N215" i="1"/>
  <c r="AB215" i="1" s="1"/>
  <c r="M215" i="1"/>
  <c r="L215" i="1"/>
  <c r="K215" i="1"/>
  <c r="J215" i="1"/>
  <c r="I215" i="1"/>
  <c r="Y215" i="1" s="1"/>
  <c r="H215" i="1"/>
  <c r="G215" i="1"/>
  <c r="F215" i="1"/>
  <c r="E215" i="1"/>
  <c r="D215" i="1"/>
  <c r="C215" i="1"/>
  <c r="B215" i="1"/>
  <c r="A215" i="1"/>
  <c r="AA214" i="1"/>
  <c r="Z214" i="1"/>
  <c r="X214" i="1"/>
  <c r="W214" i="1"/>
  <c r="V214" i="1"/>
  <c r="T214" i="1"/>
  <c r="S214" i="1"/>
  <c r="R214" i="1"/>
  <c r="Q214" i="1"/>
  <c r="P214" i="1"/>
  <c r="O214" i="1"/>
  <c r="N214" i="1"/>
  <c r="AB214" i="1" s="1"/>
  <c r="M214" i="1"/>
  <c r="L214" i="1"/>
  <c r="K214" i="1"/>
  <c r="J214" i="1"/>
  <c r="I214" i="1"/>
  <c r="Y214" i="1" s="1"/>
  <c r="H214" i="1"/>
  <c r="G214" i="1"/>
  <c r="F214" i="1"/>
  <c r="E214" i="1"/>
  <c r="D214" i="1"/>
  <c r="C214" i="1"/>
  <c r="B214" i="1"/>
  <c r="A214" i="1"/>
  <c r="AA213" i="1"/>
  <c r="Z213" i="1"/>
  <c r="X213" i="1"/>
  <c r="W213" i="1"/>
  <c r="V213" i="1"/>
  <c r="T213" i="1"/>
  <c r="S213" i="1"/>
  <c r="R213" i="1"/>
  <c r="Q213" i="1"/>
  <c r="P213" i="1"/>
  <c r="O213" i="1"/>
  <c r="N213" i="1"/>
  <c r="AB213" i="1" s="1"/>
  <c r="M213" i="1"/>
  <c r="L213" i="1"/>
  <c r="K213" i="1"/>
  <c r="J213" i="1"/>
  <c r="I213" i="1"/>
  <c r="Y213" i="1" s="1"/>
  <c r="H213" i="1"/>
  <c r="G213" i="1"/>
  <c r="F213" i="1"/>
  <c r="E213" i="1"/>
  <c r="D213" i="1"/>
  <c r="C213" i="1"/>
  <c r="B213" i="1"/>
  <c r="A213" i="1"/>
  <c r="AA212" i="1"/>
  <c r="Z212" i="1"/>
  <c r="X212" i="1"/>
  <c r="W212" i="1"/>
  <c r="V212" i="1"/>
  <c r="T212" i="1"/>
  <c r="S212" i="1"/>
  <c r="R212" i="1"/>
  <c r="Q212" i="1"/>
  <c r="P212" i="1"/>
  <c r="O212" i="1"/>
  <c r="N212" i="1"/>
  <c r="AB212" i="1" s="1"/>
  <c r="M212" i="1"/>
  <c r="L212" i="1"/>
  <c r="K212" i="1"/>
  <c r="J212" i="1"/>
  <c r="I212" i="1"/>
  <c r="Y212" i="1" s="1"/>
  <c r="H212" i="1"/>
  <c r="G212" i="1"/>
  <c r="F212" i="1"/>
  <c r="E212" i="1"/>
  <c r="D212" i="1"/>
  <c r="C212" i="1"/>
  <c r="B212" i="1"/>
  <c r="A212" i="1"/>
  <c r="AA211" i="1"/>
  <c r="Z211" i="1"/>
  <c r="X211" i="1"/>
  <c r="W211" i="1"/>
  <c r="V211" i="1"/>
  <c r="T211" i="1"/>
  <c r="S211" i="1"/>
  <c r="R211" i="1"/>
  <c r="Q211" i="1"/>
  <c r="P211" i="1"/>
  <c r="O211" i="1"/>
  <c r="N211" i="1"/>
  <c r="AB211" i="1" s="1"/>
  <c r="M211" i="1"/>
  <c r="L211" i="1"/>
  <c r="K211" i="1"/>
  <c r="J211" i="1"/>
  <c r="I211" i="1"/>
  <c r="Y211" i="1" s="1"/>
  <c r="H211" i="1"/>
  <c r="G211" i="1"/>
  <c r="F211" i="1"/>
  <c r="E211" i="1"/>
  <c r="D211" i="1"/>
  <c r="C211" i="1"/>
  <c r="B211" i="1"/>
  <c r="A211" i="1"/>
  <c r="AA210" i="1"/>
  <c r="Z210" i="1"/>
  <c r="X210" i="1"/>
  <c r="W210" i="1"/>
  <c r="V210" i="1"/>
  <c r="T210" i="1"/>
  <c r="S210" i="1"/>
  <c r="R210" i="1"/>
  <c r="Q210" i="1"/>
  <c r="P210" i="1"/>
  <c r="O210" i="1"/>
  <c r="N210" i="1"/>
  <c r="AB210" i="1" s="1"/>
  <c r="M210" i="1"/>
  <c r="L210" i="1"/>
  <c r="K210" i="1"/>
  <c r="J210" i="1"/>
  <c r="I210" i="1"/>
  <c r="Y210" i="1" s="1"/>
  <c r="H210" i="1"/>
  <c r="G210" i="1"/>
  <c r="F210" i="1"/>
  <c r="E210" i="1"/>
  <c r="D210" i="1"/>
  <c r="C210" i="1"/>
  <c r="B210" i="1"/>
  <c r="A210" i="1"/>
  <c r="AA209" i="1"/>
  <c r="Z209" i="1"/>
  <c r="X209" i="1"/>
  <c r="W209" i="1"/>
  <c r="V209" i="1"/>
  <c r="T209" i="1"/>
  <c r="S209" i="1"/>
  <c r="R209" i="1"/>
  <c r="Q209" i="1"/>
  <c r="P209" i="1"/>
  <c r="O209" i="1"/>
  <c r="N209" i="1"/>
  <c r="AB209" i="1" s="1"/>
  <c r="M209" i="1"/>
  <c r="L209" i="1"/>
  <c r="K209" i="1"/>
  <c r="J209" i="1"/>
  <c r="I209" i="1"/>
  <c r="Y209" i="1" s="1"/>
  <c r="H209" i="1"/>
  <c r="G209" i="1"/>
  <c r="F209" i="1"/>
  <c r="E209" i="1"/>
  <c r="D209" i="1"/>
  <c r="C209" i="1"/>
  <c r="B209" i="1"/>
  <c r="A209" i="1"/>
  <c r="AA208" i="1"/>
  <c r="Z208" i="1"/>
  <c r="X208" i="1"/>
  <c r="W208" i="1"/>
  <c r="V208" i="1"/>
  <c r="T208" i="1"/>
  <c r="S208" i="1"/>
  <c r="R208" i="1"/>
  <c r="Q208" i="1"/>
  <c r="P208" i="1"/>
  <c r="O208" i="1"/>
  <c r="N208" i="1"/>
  <c r="AB208" i="1" s="1"/>
  <c r="M208" i="1"/>
  <c r="L208" i="1"/>
  <c r="K208" i="1"/>
  <c r="J208" i="1"/>
  <c r="I208" i="1"/>
  <c r="Y208" i="1" s="1"/>
  <c r="H208" i="1"/>
  <c r="G208" i="1"/>
  <c r="F208" i="1"/>
  <c r="E208" i="1"/>
  <c r="D208" i="1"/>
  <c r="C208" i="1"/>
  <c r="B208" i="1"/>
  <c r="A208" i="1"/>
  <c r="AA207" i="1"/>
  <c r="Z207" i="1"/>
  <c r="X207" i="1"/>
  <c r="W207" i="1"/>
  <c r="V207" i="1"/>
  <c r="T207" i="1"/>
  <c r="S207" i="1"/>
  <c r="R207" i="1"/>
  <c r="Q207" i="1"/>
  <c r="P207" i="1"/>
  <c r="O207" i="1"/>
  <c r="N207" i="1"/>
  <c r="AB207" i="1" s="1"/>
  <c r="M207" i="1"/>
  <c r="L207" i="1"/>
  <c r="K207" i="1"/>
  <c r="J207" i="1"/>
  <c r="I207" i="1"/>
  <c r="Y207" i="1" s="1"/>
  <c r="H207" i="1"/>
  <c r="G207" i="1"/>
  <c r="F207" i="1"/>
  <c r="E207" i="1"/>
  <c r="D207" i="1"/>
  <c r="C207" i="1"/>
  <c r="B207" i="1"/>
  <c r="A207" i="1"/>
  <c r="AA206" i="1"/>
  <c r="Z206" i="1"/>
  <c r="X206" i="1"/>
  <c r="W206" i="1"/>
  <c r="V206" i="1"/>
  <c r="T206" i="1"/>
  <c r="S206" i="1"/>
  <c r="R206" i="1"/>
  <c r="Q206" i="1"/>
  <c r="P206" i="1"/>
  <c r="O206" i="1"/>
  <c r="N206" i="1"/>
  <c r="AB206" i="1" s="1"/>
  <c r="M206" i="1"/>
  <c r="L206" i="1"/>
  <c r="K206" i="1"/>
  <c r="J206" i="1"/>
  <c r="I206" i="1"/>
  <c r="Y206" i="1" s="1"/>
  <c r="H206" i="1"/>
  <c r="G206" i="1"/>
  <c r="F206" i="1"/>
  <c r="E206" i="1"/>
  <c r="D206" i="1"/>
  <c r="C206" i="1"/>
  <c r="B206" i="1"/>
  <c r="A206" i="1"/>
  <c r="AA205" i="1"/>
  <c r="Z205" i="1"/>
  <c r="X205" i="1"/>
  <c r="W205" i="1"/>
  <c r="V205" i="1"/>
  <c r="T205" i="1"/>
  <c r="S205" i="1"/>
  <c r="R205" i="1"/>
  <c r="Q205" i="1"/>
  <c r="P205" i="1"/>
  <c r="O205" i="1"/>
  <c r="N205" i="1"/>
  <c r="AB205" i="1" s="1"/>
  <c r="M205" i="1"/>
  <c r="L205" i="1"/>
  <c r="K205" i="1"/>
  <c r="J205" i="1"/>
  <c r="I205" i="1"/>
  <c r="Y205" i="1" s="1"/>
  <c r="H205" i="1"/>
  <c r="G205" i="1"/>
  <c r="F205" i="1"/>
  <c r="E205" i="1"/>
  <c r="D205" i="1"/>
  <c r="C205" i="1"/>
  <c r="B205" i="1"/>
  <c r="A205" i="1"/>
  <c r="AA204" i="1"/>
  <c r="Z204" i="1"/>
  <c r="X204" i="1"/>
  <c r="W204" i="1"/>
  <c r="V204" i="1"/>
  <c r="T204" i="1"/>
  <c r="S204" i="1"/>
  <c r="R204" i="1"/>
  <c r="Q204" i="1"/>
  <c r="P204" i="1"/>
  <c r="O204" i="1"/>
  <c r="N204" i="1"/>
  <c r="AB204" i="1" s="1"/>
  <c r="M204" i="1"/>
  <c r="L204" i="1"/>
  <c r="K204" i="1"/>
  <c r="J204" i="1"/>
  <c r="I204" i="1"/>
  <c r="Y204" i="1" s="1"/>
  <c r="H204" i="1"/>
  <c r="G204" i="1"/>
  <c r="F204" i="1"/>
  <c r="E204" i="1"/>
  <c r="D204" i="1"/>
  <c r="C204" i="1"/>
  <c r="B204" i="1"/>
  <c r="A204" i="1"/>
  <c r="AA203" i="1"/>
  <c r="Z203" i="1"/>
  <c r="X203" i="1"/>
  <c r="W203" i="1"/>
  <c r="V203" i="1"/>
  <c r="T203" i="1"/>
  <c r="S203" i="1"/>
  <c r="R203" i="1"/>
  <c r="Q203" i="1"/>
  <c r="P203" i="1"/>
  <c r="O203" i="1"/>
  <c r="N203" i="1"/>
  <c r="AB203" i="1" s="1"/>
  <c r="M203" i="1"/>
  <c r="L203" i="1"/>
  <c r="K203" i="1"/>
  <c r="J203" i="1"/>
  <c r="I203" i="1"/>
  <c r="Y203" i="1" s="1"/>
  <c r="H203" i="1"/>
  <c r="G203" i="1"/>
  <c r="F203" i="1"/>
  <c r="E203" i="1"/>
  <c r="D203" i="1"/>
  <c r="C203" i="1"/>
  <c r="B203" i="1"/>
  <c r="A203" i="1"/>
  <c r="AA202" i="1"/>
  <c r="Z202" i="1"/>
  <c r="X202" i="1"/>
  <c r="W202" i="1"/>
  <c r="V202" i="1"/>
  <c r="T202" i="1"/>
  <c r="S202" i="1"/>
  <c r="R202" i="1"/>
  <c r="Q202" i="1"/>
  <c r="P202" i="1"/>
  <c r="O202" i="1"/>
  <c r="N202" i="1"/>
  <c r="AB202" i="1" s="1"/>
  <c r="M202" i="1"/>
  <c r="L202" i="1"/>
  <c r="K202" i="1"/>
  <c r="J202" i="1"/>
  <c r="I202" i="1"/>
  <c r="Y202" i="1" s="1"/>
  <c r="H202" i="1"/>
  <c r="G202" i="1"/>
  <c r="F202" i="1"/>
  <c r="E202" i="1"/>
  <c r="D202" i="1"/>
  <c r="C202" i="1"/>
  <c r="B202" i="1"/>
  <c r="A202" i="1"/>
  <c r="AA201" i="1"/>
  <c r="Z201" i="1"/>
  <c r="X201" i="1"/>
  <c r="W201" i="1"/>
  <c r="V201" i="1"/>
  <c r="T201" i="1"/>
  <c r="S201" i="1"/>
  <c r="R201" i="1"/>
  <c r="Q201" i="1"/>
  <c r="P201" i="1"/>
  <c r="O201" i="1"/>
  <c r="N201" i="1"/>
  <c r="AB201" i="1" s="1"/>
  <c r="M201" i="1"/>
  <c r="L201" i="1"/>
  <c r="K201" i="1"/>
  <c r="J201" i="1"/>
  <c r="I201" i="1"/>
  <c r="Y201" i="1" s="1"/>
  <c r="H201" i="1"/>
  <c r="G201" i="1"/>
  <c r="F201" i="1"/>
  <c r="E201" i="1"/>
  <c r="D201" i="1"/>
  <c r="C201" i="1"/>
  <c r="B201" i="1"/>
  <c r="A201" i="1"/>
  <c r="AA200" i="1"/>
  <c r="Z200" i="1"/>
  <c r="X200" i="1"/>
  <c r="W200" i="1"/>
  <c r="V200" i="1"/>
  <c r="T200" i="1"/>
  <c r="S200" i="1"/>
  <c r="R200" i="1"/>
  <c r="Q200" i="1"/>
  <c r="P200" i="1"/>
  <c r="O200" i="1"/>
  <c r="N200" i="1"/>
  <c r="AB200" i="1" s="1"/>
  <c r="M200" i="1"/>
  <c r="L200" i="1"/>
  <c r="K200" i="1"/>
  <c r="J200" i="1"/>
  <c r="I200" i="1"/>
  <c r="Y200" i="1" s="1"/>
  <c r="H200" i="1"/>
  <c r="G200" i="1"/>
  <c r="F200" i="1"/>
  <c r="E200" i="1"/>
  <c r="D200" i="1"/>
  <c r="C200" i="1"/>
  <c r="B200" i="1"/>
  <c r="A200" i="1"/>
  <c r="AA199" i="1"/>
  <c r="Z199" i="1"/>
  <c r="X199" i="1"/>
  <c r="W199" i="1"/>
  <c r="V199" i="1"/>
  <c r="T199" i="1"/>
  <c r="S199" i="1"/>
  <c r="R199" i="1"/>
  <c r="Q199" i="1"/>
  <c r="P199" i="1"/>
  <c r="O199" i="1"/>
  <c r="N199" i="1"/>
  <c r="AB199" i="1" s="1"/>
  <c r="M199" i="1"/>
  <c r="L199" i="1"/>
  <c r="K199" i="1"/>
  <c r="J199" i="1"/>
  <c r="I199" i="1"/>
  <c r="Y199" i="1" s="1"/>
  <c r="H199" i="1"/>
  <c r="G199" i="1"/>
  <c r="F199" i="1"/>
  <c r="E199" i="1"/>
  <c r="D199" i="1"/>
  <c r="C199" i="1"/>
  <c r="B199" i="1"/>
  <c r="A199" i="1"/>
  <c r="AA198" i="1"/>
  <c r="Z198" i="1"/>
  <c r="X198" i="1"/>
  <c r="W198" i="1"/>
  <c r="V198" i="1"/>
  <c r="T198" i="1"/>
  <c r="S198" i="1"/>
  <c r="R198" i="1"/>
  <c r="Q198" i="1"/>
  <c r="P198" i="1"/>
  <c r="O198" i="1"/>
  <c r="N198" i="1"/>
  <c r="AB198" i="1" s="1"/>
  <c r="M198" i="1"/>
  <c r="L198" i="1"/>
  <c r="K198" i="1"/>
  <c r="J198" i="1"/>
  <c r="I198" i="1"/>
  <c r="Y198" i="1" s="1"/>
  <c r="H198" i="1"/>
  <c r="G198" i="1"/>
  <c r="F198" i="1"/>
  <c r="E198" i="1"/>
  <c r="D198" i="1"/>
  <c r="C198" i="1"/>
  <c r="B198" i="1"/>
  <c r="A198" i="1"/>
  <c r="AA197" i="1"/>
  <c r="Z197" i="1"/>
  <c r="X197" i="1"/>
  <c r="W197" i="1"/>
  <c r="V197" i="1"/>
  <c r="T197" i="1"/>
  <c r="S197" i="1"/>
  <c r="R197" i="1"/>
  <c r="Q197" i="1"/>
  <c r="P197" i="1"/>
  <c r="O197" i="1"/>
  <c r="N197" i="1"/>
  <c r="AB197" i="1" s="1"/>
  <c r="M197" i="1"/>
  <c r="L197" i="1"/>
  <c r="K197" i="1"/>
  <c r="J197" i="1"/>
  <c r="I197" i="1"/>
  <c r="Y197" i="1" s="1"/>
  <c r="H197" i="1"/>
  <c r="G197" i="1"/>
  <c r="F197" i="1"/>
  <c r="E197" i="1"/>
  <c r="D197" i="1"/>
  <c r="C197" i="1"/>
  <c r="B197" i="1"/>
  <c r="A197" i="1"/>
  <c r="AA196" i="1"/>
  <c r="Z196" i="1"/>
  <c r="X196" i="1"/>
  <c r="W196" i="1"/>
  <c r="V196" i="1"/>
  <c r="T196" i="1"/>
  <c r="S196" i="1"/>
  <c r="R196" i="1"/>
  <c r="Q196" i="1"/>
  <c r="P196" i="1"/>
  <c r="O196" i="1"/>
  <c r="N196" i="1"/>
  <c r="AB196" i="1" s="1"/>
  <c r="M196" i="1"/>
  <c r="L196" i="1"/>
  <c r="K196" i="1"/>
  <c r="J196" i="1"/>
  <c r="I196" i="1"/>
  <c r="Y196" i="1" s="1"/>
  <c r="H196" i="1"/>
  <c r="G196" i="1"/>
  <c r="F196" i="1"/>
  <c r="E196" i="1"/>
  <c r="D196" i="1"/>
  <c r="C196" i="1"/>
  <c r="B196" i="1"/>
  <c r="A196" i="1"/>
  <c r="AA195" i="1"/>
  <c r="Z195" i="1"/>
  <c r="X195" i="1"/>
  <c r="W195" i="1"/>
  <c r="V195" i="1"/>
  <c r="T195" i="1"/>
  <c r="S195" i="1"/>
  <c r="R195" i="1"/>
  <c r="Q195" i="1"/>
  <c r="P195" i="1"/>
  <c r="O195" i="1"/>
  <c r="N195" i="1"/>
  <c r="AB195" i="1" s="1"/>
  <c r="M195" i="1"/>
  <c r="L195" i="1"/>
  <c r="K195" i="1"/>
  <c r="J195" i="1"/>
  <c r="I195" i="1"/>
  <c r="Y195" i="1" s="1"/>
  <c r="H195" i="1"/>
  <c r="G195" i="1"/>
  <c r="F195" i="1"/>
  <c r="E195" i="1"/>
  <c r="D195" i="1"/>
  <c r="C195" i="1"/>
  <c r="B195" i="1"/>
  <c r="A195" i="1"/>
  <c r="AA194" i="1"/>
  <c r="Z194" i="1"/>
  <c r="X194" i="1"/>
  <c r="W194" i="1"/>
  <c r="V194" i="1"/>
  <c r="T194" i="1"/>
  <c r="S194" i="1"/>
  <c r="R194" i="1"/>
  <c r="Q194" i="1"/>
  <c r="P194" i="1"/>
  <c r="O194" i="1"/>
  <c r="N194" i="1"/>
  <c r="AB194" i="1" s="1"/>
  <c r="M194" i="1"/>
  <c r="L194" i="1"/>
  <c r="K194" i="1"/>
  <c r="J194" i="1"/>
  <c r="I194" i="1"/>
  <c r="Y194" i="1" s="1"/>
  <c r="H194" i="1"/>
  <c r="G194" i="1"/>
  <c r="F194" i="1"/>
  <c r="E194" i="1"/>
  <c r="D194" i="1"/>
  <c r="C194" i="1"/>
  <c r="B194" i="1"/>
  <c r="A194" i="1"/>
  <c r="AA193" i="1"/>
  <c r="Z193" i="1"/>
  <c r="X193" i="1"/>
  <c r="W193" i="1"/>
  <c r="V193" i="1"/>
  <c r="T193" i="1"/>
  <c r="S193" i="1"/>
  <c r="R193" i="1"/>
  <c r="Q193" i="1"/>
  <c r="P193" i="1"/>
  <c r="O193" i="1"/>
  <c r="N193" i="1"/>
  <c r="AB193" i="1" s="1"/>
  <c r="M193" i="1"/>
  <c r="L193" i="1"/>
  <c r="K193" i="1"/>
  <c r="J193" i="1"/>
  <c r="I193" i="1"/>
  <c r="Y193" i="1" s="1"/>
  <c r="H193" i="1"/>
  <c r="G193" i="1"/>
  <c r="F193" i="1"/>
  <c r="E193" i="1"/>
  <c r="D193" i="1"/>
  <c r="C193" i="1"/>
  <c r="B193" i="1"/>
  <c r="A193" i="1"/>
  <c r="AA192" i="1"/>
  <c r="Z192" i="1"/>
  <c r="X192" i="1"/>
  <c r="W192" i="1"/>
  <c r="V192" i="1"/>
  <c r="T192" i="1"/>
  <c r="S192" i="1"/>
  <c r="R192" i="1"/>
  <c r="Q192" i="1"/>
  <c r="P192" i="1"/>
  <c r="O192" i="1"/>
  <c r="N192" i="1"/>
  <c r="AB192" i="1" s="1"/>
  <c r="M192" i="1"/>
  <c r="L192" i="1"/>
  <c r="K192" i="1"/>
  <c r="J192" i="1"/>
  <c r="I192" i="1"/>
  <c r="Y192" i="1" s="1"/>
  <c r="H192" i="1"/>
  <c r="G192" i="1"/>
  <c r="F192" i="1"/>
  <c r="E192" i="1"/>
  <c r="D192" i="1"/>
  <c r="C192" i="1"/>
  <c r="B192" i="1"/>
  <c r="A192" i="1"/>
  <c r="AA191" i="1"/>
  <c r="Z191" i="1"/>
  <c r="X191" i="1"/>
  <c r="W191" i="1"/>
  <c r="V191" i="1"/>
  <c r="T191" i="1"/>
  <c r="S191" i="1"/>
  <c r="R191" i="1"/>
  <c r="Q191" i="1"/>
  <c r="P191" i="1"/>
  <c r="O191" i="1"/>
  <c r="N191" i="1"/>
  <c r="AB191" i="1" s="1"/>
  <c r="M191" i="1"/>
  <c r="L191" i="1"/>
  <c r="K191" i="1"/>
  <c r="J191" i="1"/>
  <c r="I191" i="1"/>
  <c r="Y191" i="1" s="1"/>
  <c r="H191" i="1"/>
  <c r="G191" i="1"/>
  <c r="F191" i="1"/>
  <c r="E191" i="1"/>
  <c r="D191" i="1"/>
  <c r="C191" i="1"/>
  <c r="B191" i="1"/>
  <c r="A191" i="1"/>
  <c r="AA190" i="1"/>
  <c r="Z190" i="1"/>
  <c r="X190" i="1"/>
  <c r="W190" i="1"/>
  <c r="V190" i="1"/>
  <c r="T190" i="1"/>
  <c r="S190" i="1"/>
  <c r="R190" i="1"/>
  <c r="Q190" i="1"/>
  <c r="P190" i="1"/>
  <c r="O190" i="1"/>
  <c r="N190" i="1"/>
  <c r="AB190" i="1" s="1"/>
  <c r="M190" i="1"/>
  <c r="L190" i="1"/>
  <c r="K190" i="1"/>
  <c r="J190" i="1"/>
  <c r="I190" i="1"/>
  <c r="Y190" i="1" s="1"/>
  <c r="H190" i="1"/>
  <c r="G190" i="1"/>
  <c r="F190" i="1"/>
  <c r="E190" i="1"/>
  <c r="D190" i="1"/>
  <c r="C190" i="1"/>
  <c r="B190" i="1"/>
  <c r="A190" i="1"/>
  <c r="AA189" i="1"/>
  <c r="Z189" i="1"/>
  <c r="X189" i="1"/>
  <c r="W189" i="1"/>
  <c r="V189" i="1"/>
  <c r="T189" i="1"/>
  <c r="S189" i="1"/>
  <c r="R189" i="1"/>
  <c r="Q189" i="1"/>
  <c r="P189" i="1"/>
  <c r="O189" i="1"/>
  <c r="N189" i="1"/>
  <c r="AB189" i="1" s="1"/>
  <c r="M189" i="1"/>
  <c r="L189" i="1"/>
  <c r="K189" i="1"/>
  <c r="J189" i="1"/>
  <c r="I189" i="1"/>
  <c r="Y189" i="1" s="1"/>
  <c r="H189" i="1"/>
  <c r="G189" i="1"/>
  <c r="F189" i="1"/>
  <c r="E189" i="1"/>
  <c r="D189" i="1"/>
  <c r="C189" i="1"/>
  <c r="B189" i="1"/>
  <c r="A189" i="1"/>
  <c r="AA188" i="1"/>
  <c r="Z188" i="1"/>
  <c r="X188" i="1"/>
  <c r="W188" i="1"/>
  <c r="V188" i="1"/>
  <c r="T188" i="1"/>
  <c r="S188" i="1"/>
  <c r="R188" i="1"/>
  <c r="Q188" i="1"/>
  <c r="P188" i="1"/>
  <c r="O188" i="1"/>
  <c r="N188" i="1"/>
  <c r="AB188" i="1" s="1"/>
  <c r="M188" i="1"/>
  <c r="L188" i="1"/>
  <c r="K188" i="1"/>
  <c r="J188" i="1"/>
  <c r="I188" i="1"/>
  <c r="Y188" i="1" s="1"/>
  <c r="H188" i="1"/>
  <c r="G188" i="1"/>
  <c r="F188" i="1"/>
  <c r="E188" i="1"/>
  <c r="D188" i="1"/>
  <c r="C188" i="1"/>
  <c r="B188" i="1"/>
  <c r="A188" i="1"/>
  <c r="AA187" i="1"/>
  <c r="Z187" i="1"/>
  <c r="X187" i="1"/>
  <c r="W187" i="1"/>
  <c r="V187" i="1"/>
  <c r="T187" i="1"/>
  <c r="S187" i="1"/>
  <c r="R187" i="1"/>
  <c r="Q187" i="1"/>
  <c r="P187" i="1"/>
  <c r="O187" i="1"/>
  <c r="N187" i="1"/>
  <c r="AB187" i="1" s="1"/>
  <c r="M187" i="1"/>
  <c r="L187" i="1"/>
  <c r="K187" i="1"/>
  <c r="J187" i="1"/>
  <c r="I187" i="1"/>
  <c r="Y187" i="1" s="1"/>
  <c r="H187" i="1"/>
  <c r="G187" i="1"/>
  <c r="F187" i="1"/>
  <c r="E187" i="1"/>
  <c r="D187" i="1"/>
  <c r="C187" i="1"/>
  <c r="B187" i="1"/>
  <c r="A187" i="1"/>
  <c r="AA186" i="1"/>
  <c r="Z186" i="1"/>
  <c r="X186" i="1"/>
  <c r="W186" i="1"/>
  <c r="V186" i="1"/>
  <c r="T186" i="1"/>
  <c r="S186" i="1"/>
  <c r="R186" i="1"/>
  <c r="Q186" i="1"/>
  <c r="P186" i="1"/>
  <c r="O186" i="1"/>
  <c r="N186" i="1"/>
  <c r="AB186" i="1" s="1"/>
  <c r="M186" i="1"/>
  <c r="L186" i="1"/>
  <c r="K186" i="1"/>
  <c r="J186" i="1"/>
  <c r="I186" i="1"/>
  <c r="Y186" i="1" s="1"/>
  <c r="H186" i="1"/>
  <c r="G186" i="1"/>
  <c r="F186" i="1"/>
  <c r="E186" i="1"/>
  <c r="D186" i="1"/>
  <c r="C186" i="1"/>
  <c r="B186" i="1"/>
  <c r="A186" i="1"/>
  <c r="AA185" i="1"/>
  <c r="Z185" i="1"/>
  <c r="X185" i="1"/>
  <c r="W185" i="1"/>
  <c r="V185" i="1"/>
  <c r="T185" i="1"/>
  <c r="S185" i="1"/>
  <c r="R185" i="1"/>
  <c r="Q185" i="1"/>
  <c r="P185" i="1"/>
  <c r="O185" i="1"/>
  <c r="N185" i="1"/>
  <c r="AB185" i="1" s="1"/>
  <c r="M185" i="1"/>
  <c r="L185" i="1"/>
  <c r="K185" i="1"/>
  <c r="J185" i="1"/>
  <c r="I185" i="1"/>
  <c r="Y185" i="1" s="1"/>
  <c r="H185" i="1"/>
  <c r="G185" i="1"/>
  <c r="F185" i="1"/>
  <c r="E185" i="1"/>
  <c r="D185" i="1"/>
  <c r="C185" i="1"/>
  <c r="B185" i="1"/>
  <c r="A185" i="1"/>
  <c r="AA184" i="1"/>
  <c r="Z184" i="1"/>
  <c r="X184" i="1"/>
  <c r="W184" i="1"/>
  <c r="V184" i="1"/>
  <c r="T184" i="1"/>
  <c r="S184" i="1"/>
  <c r="R184" i="1"/>
  <c r="Q184" i="1"/>
  <c r="P184" i="1"/>
  <c r="O184" i="1"/>
  <c r="N184" i="1"/>
  <c r="AB184" i="1" s="1"/>
  <c r="M184" i="1"/>
  <c r="L184" i="1"/>
  <c r="K184" i="1"/>
  <c r="J184" i="1"/>
  <c r="I184" i="1"/>
  <c r="Y184" i="1" s="1"/>
  <c r="H184" i="1"/>
  <c r="G184" i="1"/>
  <c r="F184" i="1"/>
  <c r="E184" i="1"/>
  <c r="D184" i="1"/>
  <c r="C184" i="1"/>
  <c r="B184" i="1"/>
  <c r="A184" i="1"/>
  <c r="AA183" i="1"/>
  <c r="Z183" i="1"/>
  <c r="X183" i="1"/>
  <c r="W183" i="1"/>
  <c r="V183" i="1"/>
  <c r="T183" i="1"/>
  <c r="S183" i="1"/>
  <c r="R183" i="1"/>
  <c r="Q183" i="1"/>
  <c r="P183" i="1"/>
  <c r="O183" i="1"/>
  <c r="N183" i="1"/>
  <c r="AB183" i="1" s="1"/>
  <c r="M183" i="1"/>
  <c r="L183" i="1"/>
  <c r="K183" i="1"/>
  <c r="J183" i="1"/>
  <c r="I183" i="1"/>
  <c r="Y183" i="1" s="1"/>
  <c r="H183" i="1"/>
  <c r="G183" i="1"/>
  <c r="F183" i="1"/>
  <c r="E183" i="1"/>
  <c r="D183" i="1"/>
  <c r="C183" i="1"/>
  <c r="B183" i="1"/>
  <c r="A183" i="1"/>
  <c r="AA182" i="1"/>
  <c r="Z182" i="1"/>
  <c r="X182" i="1"/>
  <c r="W182" i="1"/>
  <c r="V182" i="1"/>
  <c r="T182" i="1"/>
  <c r="S182" i="1"/>
  <c r="R182" i="1"/>
  <c r="Q182" i="1"/>
  <c r="P182" i="1"/>
  <c r="O182" i="1"/>
  <c r="N182" i="1"/>
  <c r="AB182" i="1" s="1"/>
  <c r="M182" i="1"/>
  <c r="L182" i="1"/>
  <c r="K182" i="1"/>
  <c r="J182" i="1"/>
  <c r="I182" i="1"/>
  <c r="Y182" i="1" s="1"/>
  <c r="H182" i="1"/>
  <c r="G182" i="1"/>
  <c r="F182" i="1"/>
  <c r="E182" i="1"/>
  <c r="D182" i="1"/>
  <c r="C182" i="1"/>
  <c r="B182" i="1"/>
  <c r="A182" i="1"/>
  <c r="AA181" i="1"/>
  <c r="Z181" i="1"/>
  <c r="X181" i="1"/>
  <c r="W181" i="1"/>
  <c r="V181" i="1"/>
  <c r="T181" i="1"/>
  <c r="S181" i="1"/>
  <c r="R181" i="1"/>
  <c r="Q181" i="1"/>
  <c r="P181" i="1"/>
  <c r="O181" i="1"/>
  <c r="N181" i="1"/>
  <c r="AB181" i="1" s="1"/>
  <c r="M181" i="1"/>
  <c r="L181" i="1"/>
  <c r="K181" i="1"/>
  <c r="J181" i="1"/>
  <c r="I181" i="1"/>
  <c r="Y181" i="1" s="1"/>
  <c r="H181" i="1"/>
  <c r="G181" i="1"/>
  <c r="F181" i="1"/>
  <c r="E181" i="1"/>
  <c r="D181" i="1"/>
  <c r="C181" i="1"/>
  <c r="B181" i="1"/>
  <c r="A181" i="1"/>
  <c r="AA180" i="1"/>
  <c r="Z180" i="1"/>
  <c r="X180" i="1"/>
  <c r="W180" i="1"/>
  <c r="V180" i="1"/>
  <c r="T180" i="1"/>
  <c r="S180" i="1"/>
  <c r="R180" i="1"/>
  <c r="Q180" i="1"/>
  <c r="P180" i="1"/>
  <c r="O180" i="1"/>
  <c r="N180" i="1"/>
  <c r="AB180" i="1" s="1"/>
  <c r="M180" i="1"/>
  <c r="L180" i="1"/>
  <c r="K180" i="1"/>
  <c r="J180" i="1"/>
  <c r="I180" i="1"/>
  <c r="Y180" i="1" s="1"/>
  <c r="H180" i="1"/>
  <c r="G180" i="1"/>
  <c r="F180" i="1"/>
  <c r="E180" i="1"/>
  <c r="D180" i="1"/>
  <c r="C180" i="1"/>
  <c r="B180" i="1"/>
  <c r="A180" i="1"/>
  <c r="AA179" i="1"/>
  <c r="Z179" i="1"/>
  <c r="X179" i="1"/>
  <c r="W179" i="1"/>
  <c r="V179" i="1"/>
  <c r="T179" i="1"/>
  <c r="S179" i="1"/>
  <c r="R179" i="1"/>
  <c r="Q179" i="1"/>
  <c r="P179" i="1"/>
  <c r="O179" i="1"/>
  <c r="N179" i="1"/>
  <c r="AB179" i="1" s="1"/>
  <c r="M179" i="1"/>
  <c r="L179" i="1"/>
  <c r="K179" i="1"/>
  <c r="J179" i="1"/>
  <c r="I179" i="1"/>
  <c r="Y179" i="1" s="1"/>
  <c r="H179" i="1"/>
  <c r="G179" i="1"/>
  <c r="F179" i="1"/>
  <c r="E179" i="1"/>
  <c r="D179" i="1"/>
  <c r="C179" i="1"/>
  <c r="B179" i="1"/>
  <c r="A179" i="1"/>
  <c r="AA178" i="1"/>
  <c r="Z178" i="1"/>
  <c r="X178" i="1"/>
  <c r="W178" i="1"/>
  <c r="V178" i="1"/>
  <c r="T178" i="1"/>
  <c r="S178" i="1"/>
  <c r="R178" i="1"/>
  <c r="Q178" i="1"/>
  <c r="P178" i="1"/>
  <c r="O178" i="1"/>
  <c r="N178" i="1"/>
  <c r="AB178" i="1" s="1"/>
  <c r="M178" i="1"/>
  <c r="L178" i="1"/>
  <c r="K178" i="1"/>
  <c r="J178" i="1"/>
  <c r="I178" i="1"/>
  <c r="Y178" i="1" s="1"/>
  <c r="H178" i="1"/>
  <c r="G178" i="1"/>
  <c r="F178" i="1"/>
  <c r="E178" i="1"/>
  <c r="D178" i="1"/>
  <c r="C178" i="1"/>
  <c r="B178" i="1"/>
  <c r="A178" i="1"/>
  <c r="AA177" i="1"/>
  <c r="Z177" i="1"/>
  <c r="X177" i="1"/>
  <c r="W177" i="1"/>
  <c r="V177" i="1"/>
  <c r="T177" i="1"/>
  <c r="S177" i="1"/>
  <c r="R177" i="1"/>
  <c r="Q177" i="1"/>
  <c r="P177" i="1"/>
  <c r="O177" i="1"/>
  <c r="N177" i="1"/>
  <c r="AB177" i="1" s="1"/>
  <c r="M177" i="1"/>
  <c r="L177" i="1"/>
  <c r="K177" i="1"/>
  <c r="J177" i="1"/>
  <c r="I177" i="1"/>
  <c r="Y177" i="1" s="1"/>
  <c r="H177" i="1"/>
  <c r="G177" i="1"/>
  <c r="F177" i="1"/>
  <c r="E177" i="1"/>
  <c r="D177" i="1"/>
  <c r="C177" i="1"/>
  <c r="B177" i="1"/>
  <c r="A177" i="1"/>
  <c r="AA176" i="1"/>
  <c r="Z176" i="1"/>
  <c r="X176" i="1"/>
  <c r="W176" i="1"/>
  <c r="V176" i="1"/>
  <c r="T176" i="1"/>
  <c r="S176" i="1"/>
  <c r="R176" i="1"/>
  <c r="Q176" i="1"/>
  <c r="P176" i="1"/>
  <c r="O176" i="1"/>
  <c r="N176" i="1"/>
  <c r="AB176" i="1" s="1"/>
  <c r="M176" i="1"/>
  <c r="L176" i="1"/>
  <c r="K176" i="1"/>
  <c r="J176" i="1"/>
  <c r="I176" i="1"/>
  <c r="Y176" i="1" s="1"/>
  <c r="H176" i="1"/>
  <c r="G176" i="1"/>
  <c r="F176" i="1"/>
  <c r="E176" i="1"/>
  <c r="D176" i="1"/>
  <c r="C176" i="1"/>
  <c r="B176" i="1"/>
  <c r="A176" i="1"/>
  <c r="AA175" i="1"/>
  <c r="Z175" i="1"/>
  <c r="X175" i="1"/>
  <c r="W175" i="1"/>
  <c r="V175" i="1"/>
  <c r="T175" i="1"/>
  <c r="S175" i="1"/>
  <c r="R175" i="1"/>
  <c r="Q175" i="1"/>
  <c r="P175" i="1"/>
  <c r="O175" i="1"/>
  <c r="N175" i="1"/>
  <c r="AB175" i="1" s="1"/>
  <c r="M175" i="1"/>
  <c r="L175" i="1"/>
  <c r="K175" i="1"/>
  <c r="J175" i="1"/>
  <c r="I175" i="1"/>
  <c r="Y175" i="1" s="1"/>
  <c r="H175" i="1"/>
  <c r="G175" i="1"/>
  <c r="F175" i="1"/>
  <c r="E175" i="1"/>
  <c r="D175" i="1"/>
  <c r="C175" i="1"/>
  <c r="B175" i="1"/>
  <c r="A175" i="1"/>
  <c r="AA174" i="1"/>
  <c r="Z174" i="1"/>
  <c r="X174" i="1"/>
  <c r="W174" i="1"/>
  <c r="V174" i="1"/>
  <c r="T174" i="1"/>
  <c r="S174" i="1"/>
  <c r="R174" i="1"/>
  <c r="Q174" i="1"/>
  <c r="P174" i="1"/>
  <c r="O174" i="1"/>
  <c r="N174" i="1"/>
  <c r="AB174" i="1" s="1"/>
  <c r="M174" i="1"/>
  <c r="L174" i="1"/>
  <c r="K174" i="1"/>
  <c r="J174" i="1"/>
  <c r="I174" i="1"/>
  <c r="Y174" i="1" s="1"/>
  <c r="H174" i="1"/>
  <c r="G174" i="1"/>
  <c r="F174" i="1"/>
  <c r="E174" i="1"/>
  <c r="D174" i="1"/>
  <c r="C174" i="1"/>
  <c r="B174" i="1"/>
  <c r="A174" i="1"/>
  <c r="AA173" i="1"/>
  <c r="Z173" i="1"/>
  <c r="X173" i="1"/>
  <c r="W173" i="1"/>
  <c r="V173" i="1"/>
  <c r="T173" i="1"/>
  <c r="S173" i="1"/>
  <c r="R173" i="1"/>
  <c r="Q173" i="1"/>
  <c r="P173" i="1"/>
  <c r="O173" i="1"/>
  <c r="N173" i="1"/>
  <c r="AB173" i="1" s="1"/>
  <c r="M173" i="1"/>
  <c r="L173" i="1"/>
  <c r="K173" i="1"/>
  <c r="J173" i="1"/>
  <c r="I173" i="1"/>
  <c r="Y173" i="1" s="1"/>
  <c r="H173" i="1"/>
  <c r="G173" i="1"/>
  <c r="F173" i="1"/>
  <c r="E173" i="1"/>
  <c r="D173" i="1"/>
  <c r="C173" i="1"/>
  <c r="B173" i="1"/>
  <c r="A173" i="1"/>
  <c r="AA172" i="1"/>
  <c r="Z172" i="1"/>
  <c r="X172" i="1"/>
  <c r="W172" i="1"/>
  <c r="V172" i="1"/>
  <c r="T172" i="1"/>
  <c r="S172" i="1"/>
  <c r="R172" i="1"/>
  <c r="Q172" i="1"/>
  <c r="P172" i="1"/>
  <c r="O172" i="1"/>
  <c r="N172" i="1"/>
  <c r="AB172" i="1" s="1"/>
  <c r="M172" i="1"/>
  <c r="L172" i="1"/>
  <c r="K172" i="1"/>
  <c r="J172" i="1"/>
  <c r="I172" i="1"/>
  <c r="Y172" i="1" s="1"/>
  <c r="H172" i="1"/>
  <c r="G172" i="1"/>
  <c r="F172" i="1"/>
  <c r="E172" i="1"/>
  <c r="D172" i="1"/>
  <c r="C172" i="1"/>
  <c r="B172" i="1"/>
  <c r="A172" i="1"/>
  <c r="AA171" i="1"/>
  <c r="Z171" i="1"/>
  <c r="X171" i="1"/>
  <c r="W171" i="1"/>
  <c r="V171" i="1"/>
  <c r="T171" i="1"/>
  <c r="S171" i="1"/>
  <c r="R171" i="1"/>
  <c r="Q171" i="1"/>
  <c r="P171" i="1"/>
  <c r="O171" i="1"/>
  <c r="N171" i="1"/>
  <c r="AB171" i="1" s="1"/>
  <c r="M171" i="1"/>
  <c r="L171" i="1"/>
  <c r="K171" i="1"/>
  <c r="J171" i="1"/>
  <c r="I171" i="1"/>
  <c r="Y171" i="1" s="1"/>
  <c r="H171" i="1"/>
  <c r="G171" i="1"/>
  <c r="F171" i="1"/>
  <c r="E171" i="1"/>
  <c r="D171" i="1"/>
  <c r="C171" i="1"/>
  <c r="B171" i="1"/>
  <c r="A171" i="1"/>
  <c r="AA170" i="1"/>
  <c r="Z170" i="1"/>
  <c r="X170" i="1"/>
  <c r="W170" i="1"/>
  <c r="V170" i="1"/>
  <c r="T170" i="1"/>
  <c r="S170" i="1"/>
  <c r="R170" i="1"/>
  <c r="Q170" i="1"/>
  <c r="P170" i="1"/>
  <c r="O170" i="1"/>
  <c r="N170" i="1"/>
  <c r="AB170" i="1" s="1"/>
  <c r="M170" i="1"/>
  <c r="L170" i="1"/>
  <c r="K170" i="1"/>
  <c r="J170" i="1"/>
  <c r="I170" i="1"/>
  <c r="Y170" i="1" s="1"/>
  <c r="H170" i="1"/>
  <c r="G170" i="1"/>
  <c r="F170" i="1"/>
  <c r="E170" i="1"/>
  <c r="D170" i="1"/>
  <c r="C170" i="1"/>
  <c r="B170" i="1"/>
  <c r="A170" i="1"/>
  <c r="AA169" i="1"/>
  <c r="Z169" i="1"/>
  <c r="X169" i="1"/>
  <c r="W169" i="1"/>
  <c r="V169" i="1"/>
  <c r="T169" i="1"/>
  <c r="S169" i="1"/>
  <c r="R169" i="1"/>
  <c r="Q169" i="1"/>
  <c r="P169" i="1"/>
  <c r="O169" i="1"/>
  <c r="N169" i="1"/>
  <c r="AB169" i="1" s="1"/>
  <c r="M169" i="1"/>
  <c r="L169" i="1"/>
  <c r="K169" i="1"/>
  <c r="J169" i="1"/>
  <c r="I169" i="1"/>
  <c r="Y169" i="1" s="1"/>
  <c r="H169" i="1"/>
  <c r="G169" i="1"/>
  <c r="F169" i="1"/>
  <c r="E169" i="1"/>
  <c r="D169" i="1"/>
  <c r="C169" i="1"/>
  <c r="B169" i="1"/>
  <c r="A169" i="1"/>
  <c r="AA168" i="1"/>
  <c r="Z168" i="1"/>
  <c r="X168" i="1"/>
  <c r="W168" i="1"/>
  <c r="V168" i="1"/>
  <c r="T168" i="1"/>
  <c r="S168" i="1"/>
  <c r="R168" i="1"/>
  <c r="Q168" i="1"/>
  <c r="P168" i="1"/>
  <c r="O168" i="1"/>
  <c r="N168" i="1"/>
  <c r="AB168" i="1" s="1"/>
  <c r="M168" i="1"/>
  <c r="L168" i="1"/>
  <c r="K168" i="1"/>
  <c r="J168" i="1"/>
  <c r="I168" i="1"/>
  <c r="Y168" i="1" s="1"/>
  <c r="H168" i="1"/>
  <c r="G168" i="1"/>
  <c r="F168" i="1"/>
  <c r="E168" i="1"/>
  <c r="D168" i="1"/>
  <c r="C168" i="1"/>
  <c r="B168" i="1"/>
  <c r="A168" i="1"/>
  <c r="AA167" i="1"/>
  <c r="Z167" i="1"/>
  <c r="X167" i="1"/>
  <c r="W167" i="1"/>
  <c r="V167" i="1"/>
  <c r="T167" i="1"/>
  <c r="S167" i="1"/>
  <c r="R167" i="1"/>
  <c r="Q167" i="1"/>
  <c r="P167" i="1"/>
  <c r="O167" i="1"/>
  <c r="N167" i="1"/>
  <c r="AB167" i="1" s="1"/>
  <c r="M167" i="1"/>
  <c r="L167" i="1"/>
  <c r="K167" i="1"/>
  <c r="J167" i="1"/>
  <c r="I167" i="1"/>
  <c r="Y167" i="1" s="1"/>
  <c r="H167" i="1"/>
  <c r="G167" i="1"/>
  <c r="F167" i="1"/>
  <c r="E167" i="1"/>
  <c r="D167" i="1"/>
  <c r="C167" i="1"/>
  <c r="B167" i="1"/>
  <c r="A167" i="1"/>
  <c r="AA166" i="1"/>
  <c r="Z166" i="1"/>
  <c r="X166" i="1"/>
  <c r="W166" i="1"/>
  <c r="V166" i="1"/>
  <c r="T166" i="1"/>
  <c r="S166" i="1"/>
  <c r="R166" i="1"/>
  <c r="Q166" i="1"/>
  <c r="P166" i="1"/>
  <c r="O166" i="1"/>
  <c r="N166" i="1"/>
  <c r="AB166" i="1" s="1"/>
  <c r="M166" i="1"/>
  <c r="L166" i="1"/>
  <c r="K166" i="1"/>
  <c r="J166" i="1"/>
  <c r="I166" i="1"/>
  <c r="Y166" i="1" s="1"/>
  <c r="H166" i="1"/>
  <c r="G166" i="1"/>
  <c r="F166" i="1"/>
  <c r="E166" i="1"/>
  <c r="D166" i="1"/>
  <c r="C166" i="1"/>
  <c r="B166" i="1"/>
  <c r="A166" i="1"/>
  <c r="AA165" i="1"/>
  <c r="Z165" i="1"/>
  <c r="X165" i="1"/>
  <c r="W165" i="1"/>
  <c r="V165" i="1"/>
  <c r="T165" i="1"/>
  <c r="S165" i="1"/>
  <c r="R165" i="1"/>
  <c r="Q165" i="1"/>
  <c r="P165" i="1"/>
  <c r="O165" i="1"/>
  <c r="N165" i="1"/>
  <c r="AB165" i="1" s="1"/>
  <c r="M165" i="1"/>
  <c r="L165" i="1"/>
  <c r="K165" i="1"/>
  <c r="J165" i="1"/>
  <c r="I165" i="1"/>
  <c r="Y165" i="1" s="1"/>
  <c r="H165" i="1"/>
  <c r="G165" i="1"/>
  <c r="F165" i="1"/>
  <c r="E165" i="1"/>
  <c r="D165" i="1"/>
  <c r="C165" i="1"/>
  <c r="B165" i="1"/>
  <c r="A165" i="1"/>
  <c r="AA164" i="1"/>
  <c r="Z164" i="1"/>
  <c r="X164" i="1"/>
  <c r="W164" i="1"/>
  <c r="V164" i="1"/>
  <c r="T164" i="1"/>
  <c r="S164" i="1"/>
  <c r="R164" i="1"/>
  <c r="Q164" i="1"/>
  <c r="P164" i="1"/>
  <c r="O164" i="1"/>
  <c r="N164" i="1"/>
  <c r="AB164" i="1" s="1"/>
  <c r="M164" i="1"/>
  <c r="L164" i="1"/>
  <c r="K164" i="1"/>
  <c r="J164" i="1"/>
  <c r="I164" i="1"/>
  <c r="Y164" i="1" s="1"/>
  <c r="H164" i="1"/>
  <c r="G164" i="1"/>
  <c r="F164" i="1"/>
  <c r="E164" i="1"/>
  <c r="D164" i="1"/>
  <c r="C164" i="1"/>
  <c r="B164" i="1"/>
  <c r="A164" i="1"/>
  <c r="AA163" i="1"/>
  <c r="Z163" i="1"/>
  <c r="X163" i="1"/>
  <c r="W163" i="1"/>
  <c r="V163" i="1"/>
  <c r="T163" i="1"/>
  <c r="S163" i="1"/>
  <c r="R163" i="1"/>
  <c r="Q163" i="1"/>
  <c r="P163" i="1"/>
  <c r="O163" i="1"/>
  <c r="N163" i="1"/>
  <c r="AB163" i="1" s="1"/>
  <c r="M163" i="1"/>
  <c r="L163" i="1"/>
  <c r="K163" i="1"/>
  <c r="J163" i="1"/>
  <c r="I163" i="1"/>
  <c r="Y163" i="1" s="1"/>
  <c r="H163" i="1"/>
  <c r="G163" i="1"/>
  <c r="F163" i="1"/>
  <c r="E163" i="1"/>
  <c r="D163" i="1"/>
  <c r="C163" i="1"/>
  <c r="B163" i="1"/>
  <c r="A163" i="1"/>
  <c r="AA162" i="1"/>
  <c r="Z162" i="1"/>
  <c r="X162" i="1"/>
  <c r="W162" i="1"/>
  <c r="V162" i="1"/>
  <c r="T162" i="1"/>
  <c r="S162" i="1"/>
  <c r="R162" i="1"/>
  <c r="Q162" i="1"/>
  <c r="P162" i="1"/>
  <c r="O162" i="1"/>
  <c r="N162" i="1"/>
  <c r="AB162" i="1" s="1"/>
  <c r="M162" i="1"/>
  <c r="L162" i="1"/>
  <c r="K162" i="1"/>
  <c r="J162" i="1"/>
  <c r="I162" i="1"/>
  <c r="Y162" i="1" s="1"/>
  <c r="H162" i="1"/>
  <c r="G162" i="1"/>
  <c r="F162" i="1"/>
  <c r="E162" i="1"/>
  <c r="D162" i="1"/>
  <c r="C162" i="1"/>
  <c r="B162" i="1"/>
  <c r="A162" i="1"/>
  <c r="AA161" i="1"/>
  <c r="Z161" i="1"/>
  <c r="X161" i="1"/>
  <c r="W161" i="1"/>
  <c r="V161" i="1"/>
  <c r="T161" i="1"/>
  <c r="S161" i="1"/>
  <c r="R161" i="1"/>
  <c r="Q161" i="1"/>
  <c r="P161" i="1"/>
  <c r="O161" i="1"/>
  <c r="N161" i="1"/>
  <c r="AB161" i="1" s="1"/>
  <c r="M161" i="1"/>
  <c r="L161" i="1"/>
  <c r="K161" i="1"/>
  <c r="J161" i="1"/>
  <c r="I161" i="1"/>
  <c r="Y161" i="1" s="1"/>
  <c r="H161" i="1"/>
  <c r="G161" i="1"/>
  <c r="F161" i="1"/>
  <c r="E161" i="1"/>
  <c r="D161" i="1"/>
  <c r="C161" i="1"/>
  <c r="B161" i="1"/>
  <c r="A161" i="1"/>
  <c r="AA160" i="1"/>
  <c r="Z160" i="1"/>
  <c r="X160" i="1"/>
  <c r="W160" i="1"/>
  <c r="V160" i="1"/>
  <c r="T160" i="1"/>
  <c r="S160" i="1"/>
  <c r="R160" i="1"/>
  <c r="Q160" i="1"/>
  <c r="P160" i="1"/>
  <c r="O160" i="1"/>
  <c r="N160" i="1"/>
  <c r="AB160" i="1" s="1"/>
  <c r="M160" i="1"/>
  <c r="L160" i="1"/>
  <c r="K160" i="1"/>
  <c r="J160" i="1"/>
  <c r="I160" i="1"/>
  <c r="Y160" i="1" s="1"/>
  <c r="H160" i="1"/>
  <c r="G160" i="1"/>
  <c r="F160" i="1"/>
  <c r="E160" i="1"/>
  <c r="D160" i="1"/>
  <c r="C160" i="1"/>
  <c r="B160" i="1"/>
  <c r="A160" i="1"/>
  <c r="AA159" i="1"/>
  <c r="Z159" i="1"/>
  <c r="X159" i="1"/>
  <c r="W159" i="1"/>
  <c r="V159" i="1"/>
  <c r="T159" i="1"/>
  <c r="S159" i="1"/>
  <c r="R159" i="1"/>
  <c r="Q159" i="1"/>
  <c r="P159" i="1"/>
  <c r="O159" i="1"/>
  <c r="N159" i="1"/>
  <c r="AB159" i="1" s="1"/>
  <c r="M159" i="1"/>
  <c r="L159" i="1"/>
  <c r="K159" i="1"/>
  <c r="J159" i="1"/>
  <c r="I159" i="1"/>
  <c r="Y159" i="1" s="1"/>
  <c r="H159" i="1"/>
  <c r="G159" i="1"/>
  <c r="F159" i="1"/>
  <c r="E159" i="1"/>
  <c r="D159" i="1"/>
  <c r="C159" i="1"/>
  <c r="B159" i="1"/>
  <c r="A159" i="1"/>
  <c r="AA158" i="1"/>
  <c r="Z158" i="1"/>
  <c r="X158" i="1"/>
  <c r="W158" i="1"/>
  <c r="V158" i="1"/>
  <c r="T158" i="1"/>
  <c r="S158" i="1"/>
  <c r="R158" i="1"/>
  <c r="Q158" i="1"/>
  <c r="P158" i="1"/>
  <c r="O158" i="1"/>
  <c r="N158" i="1"/>
  <c r="AB158" i="1" s="1"/>
  <c r="M158" i="1"/>
  <c r="L158" i="1"/>
  <c r="K158" i="1"/>
  <c r="J158" i="1"/>
  <c r="I158" i="1"/>
  <c r="Y158" i="1" s="1"/>
  <c r="H158" i="1"/>
  <c r="G158" i="1"/>
  <c r="F158" i="1"/>
  <c r="E158" i="1"/>
  <c r="D158" i="1"/>
  <c r="C158" i="1"/>
  <c r="B158" i="1"/>
  <c r="A158" i="1"/>
  <c r="AA157" i="1"/>
  <c r="Z157" i="1"/>
  <c r="X157" i="1"/>
  <c r="W157" i="1"/>
  <c r="V157" i="1"/>
  <c r="T157" i="1"/>
  <c r="S157" i="1"/>
  <c r="R157" i="1"/>
  <c r="Q157" i="1"/>
  <c r="P157" i="1"/>
  <c r="O157" i="1"/>
  <c r="N157" i="1"/>
  <c r="AB157" i="1" s="1"/>
  <c r="M157" i="1"/>
  <c r="L157" i="1"/>
  <c r="K157" i="1"/>
  <c r="J157" i="1"/>
  <c r="I157" i="1"/>
  <c r="Y157" i="1" s="1"/>
  <c r="H157" i="1"/>
  <c r="G157" i="1"/>
  <c r="F157" i="1"/>
  <c r="E157" i="1"/>
  <c r="D157" i="1"/>
  <c r="C157" i="1"/>
  <c r="B157" i="1"/>
  <c r="A157" i="1"/>
  <c r="AA156" i="1"/>
  <c r="Z156" i="1"/>
  <c r="X156" i="1"/>
  <c r="W156" i="1"/>
  <c r="V156" i="1"/>
  <c r="T156" i="1"/>
  <c r="S156" i="1"/>
  <c r="R156" i="1"/>
  <c r="Q156" i="1"/>
  <c r="P156" i="1"/>
  <c r="O156" i="1"/>
  <c r="N156" i="1"/>
  <c r="AB156" i="1" s="1"/>
  <c r="M156" i="1"/>
  <c r="L156" i="1"/>
  <c r="K156" i="1"/>
  <c r="J156" i="1"/>
  <c r="I156" i="1"/>
  <c r="Y156" i="1" s="1"/>
  <c r="H156" i="1"/>
  <c r="G156" i="1"/>
  <c r="F156" i="1"/>
  <c r="E156" i="1"/>
  <c r="D156" i="1"/>
  <c r="C156" i="1"/>
  <c r="B156" i="1"/>
  <c r="A156" i="1"/>
  <c r="AA155" i="1"/>
  <c r="Z155" i="1"/>
  <c r="X155" i="1"/>
  <c r="W155" i="1"/>
  <c r="V155" i="1"/>
  <c r="T155" i="1"/>
  <c r="S155" i="1"/>
  <c r="R155" i="1"/>
  <c r="Q155" i="1"/>
  <c r="P155" i="1"/>
  <c r="O155" i="1"/>
  <c r="N155" i="1"/>
  <c r="AB155" i="1" s="1"/>
  <c r="M155" i="1"/>
  <c r="L155" i="1"/>
  <c r="K155" i="1"/>
  <c r="J155" i="1"/>
  <c r="I155" i="1"/>
  <c r="Y155" i="1" s="1"/>
  <c r="H155" i="1"/>
  <c r="G155" i="1"/>
  <c r="F155" i="1"/>
  <c r="E155" i="1"/>
  <c r="D155" i="1"/>
  <c r="C155" i="1"/>
  <c r="B155" i="1"/>
  <c r="A155" i="1"/>
  <c r="AA154" i="1"/>
  <c r="Z154" i="1"/>
  <c r="X154" i="1"/>
  <c r="W154" i="1"/>
  <c r="V154" i="1"/>
  <c r="T154" i="1"/>
  <c r="S154" i="1"/>
  <c r="R154" i="1"/>
  <c r="Q154" i="1"/>
  <c r="P154" i="1"/>
  <c r="O154" i="1"/>
  <c r="N154" i="1"/>
  <c r="AB154" i="1" s="1"/>
  <c r="M154" i="1"/>
  <c r="L154" i="1"/>
  <c r="K154" i="1"/>
  <c r="J154" i="1"/>
  <c r="I154" i="1"/>
  <c r="Y154" i="1" s="1"/>
  <c r="H154" i="1"/>
  <c r="G154" i="1"/>
  <c r="F154" i="1"/>
  <c r="E154" i="1"/>
  <c r="D154" i="1"/>
  <c r="C154" i="1"/>
  <c r="B154" i="1"/>
  <c r="A154" i="1"/>
  <c r="AA153" i="1"/>
  <c r="Z153" i="1"/>
  <c r="X153" i="1"/>
  <c r="W153" i="1"/>
  <c r="V153" i="1"/>
  <c r="T153" i="1"/>
  <c r="S153" i="1"/>
  <c r="R153" i="1"/>
  <c r="Q153" i="1"/>
  <c r="P153" i="1"/>
  <c r="O153" i="1"/>
  <c r="N153" i="1"/>
  <c r="AB153" i="1" s="1"/>
  <c r="M153" i="1"/>
  <c r="L153" i="1"/>
  <c r="K153" i="1"/>
  <c r="J153" i="1"/>
  <c r="I153" i="1"/>
  <c r="Y153" i="1" s="1"/>
  <c r="H153" i="1"/>
  <c r="G153" i="1"/>
  <c r="F153" i="1"/>
  <c r="E153" i="1"/>
  <c r="D153" i="1"/>
  <c r="C153" i="1"/>
  <c r="B153" i="1"/>
  <c r="A153" i="1"/>
  <c r="AA152" i="1"/>
  <c r="Z152" i="1"/>
  <c r="X152" i="1"/>
  <c r="W152" i="1"/>
  <c r="V152" i="1"/>
  <c r="T152" i="1"/>
  <c r="S152" i="1"/>
  <c r="R152" i="1"/>
  <c r="Q152" i="1"/>
  <c r="P152" i="1"/>
  <c r="O152" i="1"/>
  <c r="N152" i="1"/>
  <c r="AB152" i="1" s="1"/>
  <c r="M152" i="1"/>
  <c r="L152" i="1"/>
  <c r="K152" i="1"/>
  <c r="J152" i="1"/>
  <c r="I152" i="1"/>
  <c r="Y152" i="1" s="1"/>
  <c r="H152" i="1"/>
  <c r="G152" i="1"/>
  <c r="F152" i="1"/>
  <c r="E152" i="1"/>
  <c r="D152" i="1"/>
  <c r="C152" i="1"/>
  <c r="B152" i="1"/>
  <c r="A152" i="1"/>
  <c r="AA151" i="1"/>
  <c r="Z151" i="1"/>
  <c r="X151" i="1"/>
  <c r="W151" i="1"/>
  <c r="V151" i="1"/>
  <c r="T151" i="1"/>
  <c r="S151" i="1"/>
  <c r="R151" i="1"/>
  <c r="Q151" i="1"/>
  <c r="P151" i="1"/>
  <c r="O151" i="1"/>
  <c r="N151" i="1"/>
  <c r="AB151" i="1" s="1"/>
  <c r="M151" i="1"/>
  <c r="L151" i="1"/>
  <c r="K151" i="1"/>
  <c r="J151" i="1"/>
  <c r="I151" i="1"/>
  <c r="Y151" i="1" s="1"/>
  <c r="H151" i="1"/>
  <c r="G151" i="1"/>
  <c r="F151" i="1"/>
  <c r="E151" i="1"/>
  <c r="D151" i="1"/>
  <c r="C151" i="1"/>
  <c r="B151" i="1"/>
  <c r="A151" i="1"/>
  <c r="AA150" i="1"/>
  <c r="Z150" i="1"/>
  <c r="X150" i="1"/>
  <c r="W150" i="1"/>
  <c r="V150" i="1"/>
  <c r="T150" i="1"/>
  <c r="S150" i="1"/>
  <c r="R150" i="1"/>
  <c r="Q150" i="1"/>
  <c r="P150" i="1"/>
  <c r="O150" i="1"/>
  <c r="N150" i="1"/>
  <c r="AB150" i="1" s="1"/>
  <c r="M150" i="1"/>
  <c r="L150" i="1"/>
  <c r="K150" i="1"/>
  <c r="J150" i="1"/>
  <c r="I150" i="1"/>
  <c r="Y150" i="1" s="1"/>
  <c r="H150" i="1"/>
  <c r="G150" i="1"/>
  <c r="F150" i="1"/>
  <c r="E150" i="1"/>
  <c r="D150" i="1"/>
  <c r="C150" i="1"/>
  <c r="B150" i="1"/>
  <c r="A150" i="1"/>
  <c r="AA149" i="1"/>
  <c r="Z149" i="1"/>
  <c r="X149" i="1"/>
  <c r="W149" i="1"/>
  <c r="V149" i="1"/>
  <c r="T149" i="1"/>
  <c r="S149" i="1"/>
  <c r="R149" i="1"/>
  <c r="Q149" i="1"/>
  <c r="P149" i="1"/>
  <c r="O149" i="1"/>
  <c r="N149" i="1"/>
  <c r="AB149" i="1" s="1"/>
  <c r="M149" i="1"/>
  <c r="L149" i="1"/>
  <c r="K149" i="1"/>
  <c r="J149" i="1"/>
  <c r="I149" i="1"/>
  <c r="Y149" i="1" s="1"/>
  <c r="H149" i="1"/>
  <c r="G149" i="1"/>
  <c r="F149" i="1"/>
  <c r="E149" i="1"/>
  <c r="D149" i="1"/>
  <c r="C149" i="1"/>
  <c r="B149" i="1"/>
  <c r="A149" i="1"/>
  <c r="AA148" i="1"/>
  <c r="Z148" i="1"/>
  <c r="X148" i="1"/>
  <c r="W148" i="1"/>
  <c r="V148" i="1"/>
  <c r="T148" i="1"/>
  <c r="S148" i="1"/>
  <c r="R148" i="1"/>
  <c r="Q148" i="1"/>
  <c r="P148" i="1"/>
  <c r="O148" i="1"/>
  <c r="N148" i="1"/>
  <c r="AB148" i="1" s="1"/>
  <c r="M148" i="1"/>
  <c r="L148" i="1"/>
  <c r="K148" i="1"/>
  <c r="J148" i="1"/>
  <c r="I148" i="1"/>
  <c r="Y148" i="1" s="1"/>
  <c r="H148" i="1"/>
  <c r="G148" i="1"/>
  <c r="F148" i="1"/>
  <c r="E148" i="1"/>
  <c r="D148" i="1"/>
  <c r="C148" i="1"/>
  <c r="B148" i="1"/>
  <c r="A148" i="1"/>
  <c r="AA147" i="1"/>
  <c r="Z147" i="1"/>
  <c r="X147" i="1"/>
  <c r="W147" i="1"/>
  <c r="V147" i="1"/>
  <c r="T147" i="1"/>
  <c r="S147" i="1"/>
  <c r="R147" i="1"/>
  <c r="Q147" i="1"/>
  <c r="P147" i="1"/>
  <c r="O147" i="1"/>
  <c r="N147" i="1"/>
  <c r="AB147" i="1" s="1"/>
  <c r="M147" i="1"/>
  <c r="L147" i="1"/>
  <c r="K147" i="1"/>
  <c r="J147" i="1"/>
  <c r="I147" i="1"/>
  <c r="Y147" i="1" s="1"/>
  <c r="H147" i="1"/>
  <c r="G147" i="1"/>
  <c r="F147" i="1"/>
  <c r="E147" i="1"/>
  <c r="D147" i="1"/>
  <c r="C147" i="1"/>
  <c r="B147" i="1"/>
  <c r="A147" i="1"/>
  <c r="AA146" i="1"/>
  <c r="Z146" i="1"/>
  <c r="X146" i="1"/>
  <c r="W146" i="1"/>
  <c r="V146" i="1"/>
  <c r="T146" i="1"/>
  <c r="S146" i="1"/>
  <c r="R146" i="1"/>
  <c r="Q146" i="1"/>
  <c r="P146" i="1"/>
  <c r="O146" i="1"/>
  <c r="N146" i="1"/>
  <c r="AB146" i="1" s="1"/>
  <c r="M146" i="1"/>
  <c r="L146" i="1"/>
  <c r="K146" i="1"/>
  <c r="J146" i="1"/>
  <c r="I146" i="1"/>
  <c r="Y146" i="1" s="1"/>
  <c r="H146" i="1"/>
  <c r="G146" i="1"/>
  <c r="F146" i="1"/>
  <c r="E146" i="1"/>
  <c r="D146" i="1"/>
  <c r="C146" i="1"/>
  <c r="B146" i="1"/>
  <c r="A146" i="1"/>
  <c r="AA145" i="1"/>
  <c r="Z145" i="1"/>
  <c r="X145" i="1"/>
  <c r="W145" i="1"/>
  <c r="V145" i="1"/>
  <c r="T145" i="1"/>
  <c r="S145" i="1"/>
  <c r="R145" i="1"/>
  <c r="Q145" i="1"/>
  <c r="P145" i="1"/>
  <c r="O145" i="1"/>
  <c r="N145" i="1"/>
  <c r="AB145" i="1" s="1"/>
  <c r="M145" i="1"/>
  <c r="L145" i="1"/>
  <c r="K145" i="1"/>
  <c r="J145" i="1"/>
  <c r="I145" i="1"/>
  <c r="Y145" i="1" s="1"/>
  <c r="H145" i="1"/>
  <c r="G145" i="1"/>
  <c r="F145" i="1"/>
  <c r="E145" i="1"/>
  <c r="D145" i="1"/>
  <c r="C145" i="1"/>
  <c r="B145" i="1"/>
  <c r="A145" i="1"/>
  <c r="AA144" i="1"/>
  <c r="Z144" i="1"/>
  <c r="X144" i="1"/>
  <c r="W144" i="1"/>
  <c r="V144" i="1"/>
  <c r="T144" i="1"/>
  <c r="S144" i="1"/>
  <c r="R144" i="1"/>
  <c r="Q144" i="1"/>
  <c r="P144" i="1"/>
  <c r="O144" i="1"/>
  <c r="N144" i="1"/>
  <c r="AB144" i="1" s="1"/>
  <c r="M144" i="1"/>
  <c r="L144" i="1"/>
  <c r="K144" i="1"/>
  <c r="J144" i="1"/>
  <c r="I144" i="1"/>
  <c r="Y144" i="1" s="1"/>
  <c r="H144" i="1"/>
  <c r="G144" i="1"/>
  <c r="F144" i="1"/>
  <c r="E144" i="1"/>
  <c r="D144" i="1"/>
  <c r="C144" i="1"/>
  <c r="B144" i="1"/>
  <c r="A144" i="1"/>
  <c r="AA143" i="1"/>
  <c r="Z143" i="1"/>
  <c r="X143" i="1"/>
  <c r="W143" i="1"/>
  <c r="V143" i="1"/>
  <c r="T143" i="1"/>
  <c r="S143" i="1"/>
  <c r="R143" i="1"/>
  <c r="Q143" i="1"/>
  <c r="P143" i="1"/>
  <c r="O143" i="1"/>
  <c r="N143" i="1"/>
  <c r="AB143" i="1" s="1"/>
  <c r="M143" i="1"/>
  <c r="L143" i="1"/>
  <c r="K143" i="1"/>
  <c r="J143" i="1"/>
  <c r="I143" i="1"/>
  <c r="Y143" i="1" s="1"/>
  <c r="H143" i="1"/>
  <c r="G143" i="1"/>
  <c r="F143" i="1"/>
  <c r="E143" i="1"/>
  <c r="D143" i="1"/>
  <c r="C143" i="1"/>
  <c r="B143" i="1"/>
  <c r="A143" i="1"/>
  <c r="AA142" i="1"/>
  <c r="Z142" i="1"/>
  <c r="X142" i="1"/>
  <c r="W142" i="1"/>
  <c r="V142" i="1"/>
  <c r="T142" i="1"/>
  <c r="S142" i="1"/>
  <c r="R142" i="1"/>
  <c r="Q142" i="1"/>
  <c r="P142" i="1"/>
  <c r="O142" i="1"/>
  <c r="N142" i="1"/>
  <c r="AB142" i="1" s="1"/>
  <c r="M142" i="1"/>
  <c r="L142" i="1"/>
  <c r="K142" i="1"/>
  <c r="J142" i="1"/>
  <c r="I142" i="1"/>
  <c r="Y142" i="1" s="1"/>
  <c r="H142" i="1"/>
  <c r="G142" i="1"/>
  <c r="F142" i="1"/>
  <c r="E142" i="1"/>
  <c r="D142" i="1"/>
  <c r="C142" i="1"/>
  <c r="B142" i="1"/>
  <c r="A142" i="1"/>
  <c r="AA141" i="1"/>
  <c r="Z141" i="1"/>
  <c r="X141" i="1"/>
  <c r="W141" i="1"/>
  <c r="V141" i="1"/>
  <c r="T141" i="1"/>
  <c r="S141" i="1"/>
  <c r="R141" i="1"/>
  <c r="Q141" i="1"/>
  <c r="P141" i="1"/>
  <c r="O141" i="1"/>
  <c r="N141" i="1"/>
  <c r="AB141" i="1" s="1"/>
  <c r="M141" i="1"/>
  <c r="L141" i="1"/>
  <c r="K141" i="1"/>
  <c r="J141" i="1"/>
  <c r="I141" i="1"/>
  <c r="Y141" i="1" s="1"/>
  <c r="H141" i="1"/>
  <c r="G141" i="1"/>
  <c r="F141" i="1"/>
  <c r="E141" i="1"/>
  <c r="D141" i="1"/>
  <c r="C141" i="1"/>
  <c r="B141" i="1"/>
  <c r="A141" i="1"/>
  <c r="AA140" i="1"/>
  <c r="Z140" i="1"/>
  <c r="X140" i="1"/>
  <c r="W140" i="1"/>
  <c r="V140" i="1"/>
  <c r="T140" i="1"/>
  <c r="S140" i="1"/>
  <c r="R140" i="1"/>
  <c r="Q140" i="1"/>
  <c r="P140" i="1"/>
  <c r="O140" i="1"/>
  <c r="N140" i="1"/>
  <c r="AB140" i="1" s="1"/>
  <c r="M140" i="1"/>
  <c r="L140" i="1"/>
  <c r="K140" i="1"/>
  <c r="J140" i="1"/>
  <c r="I140" i="1"/>
  <c r="Y140" i="1" s="1"/>
  <c r="H140" i="1"/>
  <c r="G140" i="1"/>
  <c r="F140" i="1"/>
  <c r="E140" i="1"/>
  <c r="D140" i="1"/>
  <c r="C140" i="1"/>
  <c r="B140" i="1"/>
  <c r="A140" i="1"/>
  <c r="AA139" i="1"/>
  <c r="Z139" i="1"/>
  <c r="X139" i="1"/>
  <c r="W139" i="1"/>
  <c r="V139" i="1"/>
  <c r="T139" i="1"/>
  <c r="S139" i="1"/>
  <c r="R139" i="1"/>
  <c r="Q139" i="1"/>
  <c r="P139" i="1"/>
  <c r="O139" i="1"/>
  <c r="N139" i="1"/>
  <c r="AB139" i="1" s="1"/>
  <c r="M139" i="1"/>
  <c r="L139" i="1"/>
  <c r="K139" i="1"/>
  <c r="J139" i="1"/>
  <c r="I139" i="1"/>
  <c r="Y139" i="1" s="1"/>
  <c r="H139" i="1"/>
  <c r="G139" i="1"/>
  <c r="F139" i="1"/>
  <c r="E139" i="1"/>
  <c r="D139" i="1"/>
  <c r="C139" i="1"/>
  <c r="B139" i="1"/>
  <c r="A139" i="1"/>
  <c r="AA138" i="1"/>
  <c r="Z138" i="1"/>
  <c r="X138" i="1"/>
  <c r="W138" i="1"/>
  <c r="V138" i="1"/>
  <c r="T138" i="1"/>
  <c r="S138" i="1"/>
  <c r="R138" i="1"/>
  <c r="Q138" i="1"/>
  <c r="P138" i="1"/>
  <c r="O138" i="1"/>
  <c r="N138" i="1"/>
  <c r="AB138" i="1" s="1"/>
  <c r="M138" i="1"/>
  <c r="L138" i="1"/>
  <c r="K138" i="1"/>
  <c r="J138" i="1"/>
  <c r="I138" i="1"/>
  <c r="Y138" i="1" s="1"/>
  <c r="H138" i="1"/>
  <c r="G138" i="1"/>
  <c r="F138" i="1"/>
  <c r="E138" i="1"/>
  <c r="D138" i="1"/>
  <c r="C138" i="1"/>
  <c r="B138" i="1"/>
  <c r="A138" i="1"/>
  <c r="AA137" i="1"/>
  <c r="Z137" i="1"/>
  <c r="X137" i="1"/>
  <c r="W137" i="1"/>
  <c r="V137" i="1"/>
  <c r="T137" i="1"/>
  <c r="S137" i="1"/>
  <c r="R137" i="1"/>
  <c r="Q137" i="1"/>
  <c r="P137" i="1"/>
  <c r="O137" i="1"/>
  <c r="N137" i="1"/>
  <c r="AB137" i="1" s="1"/>
  <c r="M137" i="1"/>
  <c r="L137" i="1"/>
  <c r="K137" i="1"/>
  <c r="J137" i="1"/>
  <c r="I137" i="1"/>
  <c r="Y137" i="1" s="1"/>
  <c r="H137" i="1"/>
  <c r="G137" i="1"/>
  <c r="F137" i="1"/>
  <c r="E137" i="1"/>
  <c r="D137" i="1"/>
  <c r="C137" i="1"/>
  <c r="B137" i="1"/>
  <c r="A137" i="1"/>
  <c r="AA136" i="1"/>
  <c r="Z136" i="1"/>
  <c r="X136" i="1"/>
  <c r="W136" i="1"/>
  <c r="V136" i="1"/>
  <c r="T136" i="1"/>
  <c r="S136" i="1"/>
  <c r="R136" i="1"/>
  <c r="Q136" i="1"/>
  <c r="P136" i="1"/>
  <c r="O136" i="1"/>
  <c r="N136" i="1"/>
  <c r="AB136" i="1" s="1"/>
  <c r="M136" i="1"/>
  <c r="L136" i="1"/>
  <c r="K136" i="1"/>
  <c r="J136" i="1"/>
  <c r="I136" i="1"/>
  <c r="Y136" i="1" s="1"/>
  <c r="H136" i="1"/>
  <c r="G136" i="1"/>
  <c r="F136" i="1"/>
  <c r="E136" i="1"/>
  <c r="D136" i="1"/>
  <c r="C136" i="1"/>
  <c r="B136" i="1"/>
  <c r="A136" i="1"/>
  <c r="AA135" i="1"/>
  <c r="Z135" i="1"/>
  <c r="X135" i="1"/>
  <c r="W135" i="1"/>
  <c r="V135" i="1"/>
  <c r="T135" i="1"/>
  <c r="S135" i="1"/>
  <c r="R135" i="1"/>
  <c r="Q135" i="1"/>
  <c r="P135" i="1"/>
  <c r="O135" i="1"/>
  <c r="N135" i="1"/>
  <c r="AB135" i="1" s="1"/>
  <c r="M135" i="1"/>
  <c r="L135" i="1"/>
  <c r="K135" i="1"/>
  <c r="J135" i="1"/>
  <c r="I135" i="1"/>
  <c r="Y135" i="1" s="1"/>
  <c r="H135" i="1"/>
  <c r="G135" i="1"/>
  <c r="F135" i="1"/>
  <c r="E135" i="1"/>
  <c r="D135" i="1"/>
  <c r="C135" i="1"/>
  <c r="B135" i="1"/>
  <c r="A135" i="1"/>
  <c r="AA134" i="1"/>
  <c r="Z134" i="1"/>
  <c r="X134" i="1"/>
  <c r="W134" i="1"/>
  <c r="V134" i="1"/>
  <c r="T134" i="1"/>
  <c r="S134" i="1"/>
  <c r="R134" i="1"/>
  <c r="Q134" i="1"/>
  <c r="P134" i="1"/>
  <c r="O134" i="1"/>
  <c r="N134" i="1"/>
  <c r="AB134" i="1" s="1"/>
  <c r="M134" i="1"/>
  <c r="L134" i="1"/>
  <c r="K134" i="1"/>
  <c r="J134" i="1"/>
  <c r="I134" i="1"/>
  <c r="Y134" i="1" s="1"/>
  <c r="H134" i="1"/>
  <c r="G134" i="1"/>
  <c r="F134" i="1"/>
  <c r="E134" i="1"/>
  <c r="D134" i="1"/>
  <c r="C134" i="1"/>
  <c r="B134" i="1"/>
  <c r="A134" i="1"/>
  <c r="AA133" i="1"/>
  <c r="Z133" i="1"/>
  <c r="X133" i="1"/>
  <c r="W133" i="1"/>
  <c r="V133" i="1"/>
  <c r="T133" i="1"/>
  <c r="S133" i="1"/>
  <c r="R133" i="1"/>
  <c r="Q133" i="1"/>
  <c r="P133" i="1"/>
  <c r="O133" i="1"/>
  <c r="N133" i="1"/>
  <c r="AB133" i="1" s="1"/>
  <c r="M133" i="1"/>
  <c r="L133" i="1"/>
  <c r="K133" i="1"/>
  <c r="J133" i="1"/>
  <c r="I133" i="1"/>
  <c r="Y133" i="1" s="1"/>
  <c r="H133" i="1"/>
  <c r="G133" i="1"/>
  <c r="F133" i="1"/>
  <c r="E133" i="1"/>
  <c r="D133" i="1"/>
  <c r="C133" i="1"/>
  <c r="B133" i="1"/>
  <c r="A133" i="1"/>
  <c r="AA132" i="1"/>
  <c r="Z132" i="1"/>
  <c r="X132" i="1"/>
  <c r="W132" i="1"/>
  <c r="V132" i="1"/>
  <c r="T132" i="1"/>
  <c r="S132" i="1"/>
  <c r="R132" i="1"/>
  <c r="Q132" i="1"/>
  <c r="P132" i="1"/>
  <c r="O132" i="1"/>
  <c r="N132" i="1"/>
  <c r="AB132" i="1" s="1"/>
  <c r="M132" i="1"/>
  <c r="L132" i="1"/>
  <c r="K132" i="1"/>
  <c r="J132" i="1"/>
  <c r="I132" i="1"/>
  <c r="Y132" i="1" s="1"/>
  <c r="H132" i="1"/>
  <c r="G132" i="1"/>
  <c r="F132" i="1"/>
  <c r="E132" i="1"/>
  <c r="D132" i="1"/>
  <c r="C132" i="1"/>
  <c r="B132" i="1"/>
  <c r="A132" i="1"/>
  <c r="AA131" i="1"/>
  <c r="Z131" i="1"/>
  <c r="X131" i="1"/>
  <c r="W131" i="1"/>
  <c r="V131" i="1"/>
  <c r="T131" i="1"/>
  <c r="S131" i="1"/>
  <c r="R131" i="1"/>
  <c r="Q131" i="1"/>
  <c r="P131" i="1"/>
  <c r="O131" i="1"/>
  <c r="N131" i="1"/>
  <c r="AB131" i="1" s="1"/>
  <c r="M131" i="1"/>
  <c r="L131" i="1"/>
  <c r="K131" i="1"/>
  <c r="J131" i="1"/>
  <c r="I131" i="1"/>
  <c r="Y131" i="1" s="1"/>
  <c r="H131" i="1"/>
  <c r="G131" i="1"/>
  <c r="F131" i="1"/>
  <c r="E131" i="1"/>
  <c r="D131" i="1"/>
  <c r="C131" i="1"/>
  <c r="B131" i="1"/>
  <c r="A131" i="1"/>
  <c r="AA130" i="1"/>
  <c r="Z130" i="1"/>
  <c r="X130" i="1"/>
  <c r="W130" i="1"/>
  <c r="V130" i="1"/>
  <c r="T130" i="1"/>
  <c r="S130" i="1"/>
  <c r="R130" i="1"/>
  <c r="Q130" i="1"/>
  <c r="P130" i="1"/>
  <c r="O130" i="1"/>
  <c r="N130" i="1"/>
  <c r="AB130" i="1" s="1"/>
  <c r="M130" i="1"/>
  <c r="L130" i="1"/>
  <c r="K130" i="1"/>
  <c r="J130" i="1"/>
  <c r="I130" i="1"/>
  <c r="Y130" i="1" s="1"/>
  <c r="H130" i="1"/>
  <c r="G130" i="1"/>
  <c r="F130" i="1"/>
  <c r="E130" i="1"/>
  <c r="D130" i="1"/>
  <c r="C130" i="1"/>
  <c r="B130" i="1"/>
  <c r="A130" i="1"/>
  <c r="AA129" i="1"/>
  <c r="Z129" i="1"/>
  <c r="X129" i="1"/>
  <c r="W129" i="1"/>
  <c r="V129" i="1"/>
  <c r="T129" i="1"/>
  <c r="S129" i="1"/>
  <c r="R129" i="1"/>
  <c r="Q129" i="1"/>
  <c r="P129" i="1"/>
  <c r="O129" i="1"/>
  <c r="N129" i="1"/>
  <c r="AB129" i="1" s="1"/>
  <c r="M129" i="1"/>
  <c r="L129" i="1"/>
  <c r="K129" i="1"/>
  <c r="J129" i="1"/>
  <c r="I129" i="1"/>
  <c r="Y129" i="1" s="1"/>
  <c r="H129" i="1"/>
  <c r="G129" i="1"/>
  <c r="F129" i="1"/>
  <c r="E129" i="1"/>
  <c r="D129" i="1"/>
  <c r="C129" i="1"/>
  <c r="B129" i="1"/>
  <c r="A129" i="1"/>
  <c r="AA128" i="1"/>
  <c r="Z128" i="1"/>
  <c r="X128" i="1"/>
  <c r="W128" i="1"/>
  <c r="V128" i="1"/>
  <c r="T128" i="1"/>
  <c r="S128" i="1"/>
  <c r="R128" i="1"/>
  <c r="Q128" i="1"/>
  <c r="P128" i="1"/>
  <c r="O128" i="1"/>
  <c r="N128" i="1"/>
  <c r="AB128" i="1" s="1"/>
  <c r="M128" i="1"/>
  <c r="L128" i="1"/>
  <c r="K128" i="1"/>
  <c r="J128" i="1"/>
  <c r="I128" i="1"/>
  <c r="Y128" i="1" s="1"/>
  <c r="H128" i="1"/>
  <c r="G128" i="1"/>
  <c r="F128" i="1"/>
  <c r="E128" i="1"/>
  <c r="D128" i="1"/>
  <c r="C128" i="1"/>
  <c r="B128" i="1"/>
  <c r="A128" i="1"/>
  <c r="AA127" i="1"/>
  <c r="Z127" i="1"/>
  <c r="X127" i="1"/>
  <c r="W127" i="1"/>
  <c r="V127" i="1"/>
  <c r="T127" i="1"/>
  <c r="S127" i="1"/>
  <c r="R127" i="1"/>
  <c r="Q127" i="1"/>
  <c r="P127" i="1"/>
  <c r="O127" i="1"/>
  <c r="N127" i="1"/>
  <c r="AB127" i="1" s="1"/>
  <c r="M127" i="1"/>
  <c r="L127" i="1"/>
  <c r="K127" i="1"/>
  <c r="J127" i="1"/>
  <c r="I127" i="1"/>
  <c r="Y127" i="1" s="1"/>
  <c r="H127" i="1"/>
  <c r="G127" i="1"/>
  <c r="F127" i="1"/>
  <c r="E127" i="1"/>
  <c r="D127" i="1"/>
  <c r="C127" i="1"/>
  <c r="B127" i="1"/>
  <c r="A127" i="1"/>
  <c r="AA126" i="1"/>
  <c r="Z126" i="1"/>
  <c r="X126" i="1"/>
  <c r="W126" i="1"/>
  <c r="V126" i="1"/>
  <c r="T126" i="1"/>
  <c r="S126" i="1"/>
  <c r="R126" i="1"/>
  <c r="Q126" i="1"/>
  <c r="P126" i="1"/>
  <c r="O126" i="1"/>
  <c r="N126" i="1"/>
  <c r="AB126" i="1" s="1"/>
  <c r="M126" i="1"/>
  <c r="L126" i="1"/>
  <c r="K126" i="1"/>
  <c r="J126" i="1"/>
  <c r="I126" i="1"/>
  <c r="Y126" i="1" s="1"/>
  <c r="H126" i="1"/>
  <c r="G126" i="1"/>
  <c r="F126" i="1"/>
  <c r="E126" i="1"/>
  <c r="D126" i="1"/>
  <c r="C126" i="1"/>
  <c r="B126" i="1"/>
  <c r="A126" i="1"/>
  <c r="AA125" i="1"/>
  <c r="Z125" i="1"/>
  <c r="X125" i="1"/>
  <c r="W125" i="1"/>
  <c r="V125" i="1"/>
  <c r="T125" i="1"/>
  <c r="S125" i="1"/>
  <c r="R125" i="1"/>
  <c r="Q125" i="1"/>
  <c r="P125" i="1"/>
  <c r="O125" i="1"/>
  <c r="N125" i="1"/>
  <c r="AB125" i="1" s="1"/>
  <c r="M125" i="1"/>
  <c r="L125" i="1"/>
  <c r="K125" i="1"/>
  <c r="J125" i="1"/>
  <c r="I125" i="1"/>
  <c r="Y125" i="1" s="1"/>
  <c r="H125" i="1"/>
  <c r="G125" i="1"/>
  <c r="F125" i="1"/>
  <c r="E125" i="1"/>
  <c r="D125" i="1"/>
  <c r="C125" i="1"/>
  <c r="B125" i="1"/>
  <c r="A125" i="1"/>
  <c r="AA124" i="1"/>
  <c r="Z124" i="1"/>
  <c r="X124" i="1"/>
  <c r="W124" i="1"/>
  <c r="V124" i="1"/>
  <c r="T124" i="1"/>
  <c r="S124" i="1"/>
  <c r="R124" i="1"/>
  <c r="Q124" i="1"/>
  <c r="P124" i="1"/>
  <c r="O124" i="1"/>
  <c r="N124" i="1"/>
  <c r="AB124" i="1" s="1"/>
  <c r="M124" i="1"/>
  <c r="L124" i="1"/>
  <c r="K124" i="1"/>
  <c r="J124" i="1"/>
  <c r="I124" i="1"/>
  <c r="Y124" i="1" s="1"/>
  <c r="H124" i="1"/>
  <c r="G124" i="1"/>
  <c r="F124" i="1"/>
  <c r="E124" i="1"/>
  <c r="D124" i="1"/>
  <c r="C124" i="1"/>
  <c r="B124" i="1"/>
  <c r="A124" i="1"/>
  <c r="AA123" i="1"/>
  <c r="Z123" i="1"/>
  <c r="X123" i="1"/>
  <c r="W123" i="1"/>
  <c r="V123" i="1"/>
  <c r="T123" i="1"/>
  <c r="S123" i="1"/>
  <c r="R123" i="1"/>
  <c r="Q123" i="1"/>
  <c r="P123" i="1"/>
  <c r="O123" i="1"/>
  <c r="N123" i="1"/>
  <c r="AB123" i="1" s="1"/>
  <c r="M123" i="1"/>
  <c r="L123" i="1"/>
  <c r="K123" i="1"/>
  <c r="J123" i="1"/>
  <c r="I123" i="1"/>
  <c r="Y123" i="1" s="1"/>
  <c r="H123" i="1"/>
  <c r="G123" i="1"/>
  <c r="F123" i="1"/>
  <c r="E123" i="1"/>
  <c r="D123" i="1"/>
  <c r="C123" i="1"/>
  <c r="B123" i="1"/>
  <c r="A123" i="1"/>
  <c r="AA122" i="1"/>
  <c r="Z122" i="1"/>
  <c r="X122" i="1"/>
  <c r="W122" i="1"/>
  <c r="V122" i="1"/>
  <c r="T122" i="1"/>
  <c r="S122" i="1"/>
  <c r="R122" i="1"/>
  <c r="Q122" i="1"/>
  <c r="P122" i="1"/>
  <c r="O122" i="1"/>
  <c r="N122" i="1"/>
  <c r="AB122" i="1" s="1"/>
  <c r="M122" i="1"/>
  <c r="L122" i="1"/>
  <c r="K122" i="1"/>
  <c r="J122" i="1"/>
  <c r="I122" i="1"/>
  <c r="Y122" i="1" s="1"/>
  <c r="H122" i="1"/>
  <c r="G122" i="1"/>
  <c r="F122" i="1"/>
  <c r="E122" i="1"/>
  <c r="D122" i="1"/>
  <c r="C122" i="1"/>
  <c r="B122" i="1"/>
  <c r="A122" i="1"/>
  <c r="AA121" i="1"/>
  <c r="Z121" i="1"/>
  <c r="X121" i="1"/>
  <c r="W121" i="1"/>
  <c r="V121" i="1"/>
  <c r="T121" i="1"/>
  <c r="S121" i="1"/>
  <c r="R121" i="1"/>
  <c r="Q121" i="1"/>
  <c r="P121" i="1"/>
  <c r="O121" i="1"/>
  <c r="N121" i="1"/>
  <c r="AB121" i="1" s="1"/>
  <c r="M121" i="1"/>
  <c r="L121" i="1"/>
  <c r="K121" i="1"/>
  <c r="J121" i="1"/>
  <c r="I121" i="1"/>
  <c r="Y121" i="1" s="1"/>
  <c r="H121" i="1"/>
  <c r="G121" i="1"/>
  <c r="F121" i="1"/>
  <c r="E121" i="1"/>
  <c r="D121" i="1"/>
  <c r="C121" i="1"/>
  <c r="B121" i="1"/>
  <c r="A121" i="1"/>
  <c r="AA120" i="1"/>
  <c r="Z120" i="1"/>
  <c r="X120" i="1"/>
  <c r="W120" i="1"/>
  <c r="V120" i="1"/>
  <c r="T120" i="1"/>
  <c r="S120" i="1"/>
  <c r="R120" i="1"/>
  <c r="Q120" i="1"/>
  <c r="P120" i="1"/>
  <c r="O120" i="1"/>
  <c r="N120" i="1"/>
  <c r="AB120" i="1" s="1"/>
  <c r="M120" i="1"/>
  <c r="L120" i="1"/>
  <c r="K120" i="1"/>
  <c r="J120" i="1"/>
  <c r="I120" i="1"/>
  <c r="Y120" i="1" s="1"/>
  <c r="H120" i="1"/>
  <c r="G120" i="1"/>
  <c r="F120" i="1"/>
  <c r="E120" i="1"/>
  <c r="D120" i="1"/>
  <c r="C120" i="1"/>
  <c r="B120" i="1"/>
  <c r="A120" i="1"/>
  <c r="AA119" i="1"/>
  <c r="Z119" i="1"/>
  <c r="X119" i="1"/>
  <c r="W119" i="1"/>
  <c r="V119" i="1"/>
  <c r="T119" i="1"/>
  <c r="S119" i="1"/>
  <c r="R119" i="1"/>
  <c r="Q119" i="1"/>
  <c r="P119" i="1"/>
  <c r="O119" i="1"/>
  <c r="N119" i="1"/>
  <c r="AB119" i="1" s="1"/>
  <c r="M119" i="1"/>
  <c r="L119" i="1"/>
  <c r="K119" i="1"/>
  <c r="J119" i="1"/>
  <c r="I119" i="1"/>
  <c r="Y119" i="1" s="1"/>
  <c r="H119" i="1"/>
  <c r="G119" i="1"/>
  <c r="F119" i="1"/>
  <c r="E119" i="1"/>
  <c r="D119" i="1"/>
  <c r="C119" i="1"/>
  <c r="B119" i="1"/>
  <c r="A119" i="1"/>
  <c r="AA118" i="1"/>
  <c r="Z118" i="1"/>
  <c r="X118" i="1"/>
  <c r="W118" i="1"/>
  <c r="V118" i="1"/>
  <c r="T118" i="1"/>
  <c r="S118" i="1"/>
  <c r="R118" i="1"/>
  <c r="Q118" i="1"/>
  <c r="P118" i="1"/>
  <c r="O118" i="1"/>
  <c r="N118" i="1"/>
  <c r="AB118" i="1" s="1"/>
  <c r="M118" i="1"/>
  <c r="L118" i="1"/>
  <c r="K118" i="1"/>
  <c r="J118" i="1"/>
  <c r="I118" i="1"/>
  <c r="Y118" i="1" s="1"/>
  <c r="H118" i="1"/>
  <c r="G118" i="1"/>
  <c r="F118" i="1"/>
  <c r="E118" i="1"/>
  <c r="D118" i="1"/>
  <c r="C118" i="1"/>
  <c r="B118" i="1"/>
  <c r="A118" i="1"/>
  <c r="AA117" i="1"/>
  <c r="Z117" i="1"/>
  <c r="X117" i="1"/>
  <c r="W117" i="1"/>
  <c r="V117" i="1"/>
  <c r="T117" i="1"/>
  <c r="S117" i="1"/>
  <c r="R117" i="1"/>
  <c r="Q117" i="1"/>
  <c r="P117" i="1"/>
  <c r="O117" i="1"/>
  <c r="N117" i="1"/>
  <c r="AB117" i="1" s="1"/>
  <c r="M117" i="1"/>
  <c r="L117" i="1"/>
  <c r="K117" i="1"/>
  <c r="J117" i="1"/>
  <c r="I117" i="1"/>
  <c r="Y117" i="1" s="1"/>
  <c r="H117" i="1"/>
  <c r="G117" i="1"/>
  <c r="F117" i="1"/>
  <c r="E117" i="1"/>
  <c r="D117" i="1"/>
  <c r="C117" i="1"/>
  <c r="B117" i="1"/>
  <c r="A117" i="1"/>
  <c r="AA116" i="1"/>
  <c r="Z116" i="1"/>
  <c r="X116" i="1"/>
  <c r="W116" i="1"/>
  <c r="V116" i="1"/>
  <c r="T116" i="1"/>
  <c r="S116" i="1"/>
  <c r="R116" i="1"/>
  <c r="Q116" i="1"/>
  <c r="P116" i="1"/>
  <c r="O116" i="1"/>
  <c r="N116" i="1"/>
  <c r="AB116" i="1" s="1"/>
  <c r="M116" i="1"/>
  <c r="L116" i="1"/>
  <c r="K116" i="1"/>
  <c r="J116" i="1"/>
  <c r="I116" i="1"/>
  <c r="Y116" i="1" s="1"/>
  <c r="H116" i="1"/>
  <c r="G116" i="1"/>
  <c r="F116" i="1"/>
  <c r="E116" i="1"/>
  <c r="D116" i="1"/>
  <c r="C116" i="1"/>
  <c r="B116" i="1"/>
  <c r="A116" i="1"/>
  <c r="AA115" i="1"/>
  <c r="Z115" i="1"/>
  <c r="X115" i="1"/>
  <c r="W115" i="1"/>
  <c r="V115" i="1"/>
  <c r="T115" i="1"/>
  <c r="S115" i="1"/>
  <c r="R115" i="1"/>
  <c r="Q115" i="1"/>
  <c r="P115" i="1"/>
  <c r="O115" i="1"/>
  <c r="N115" i="1"/>
  <c r="AB115" i="1" s="1"/>
  <c r="M115" i="1"/>
  <c r="L115" i="1"/>
  <c r="K115" i="1"/>
  <c r="J115" i="1"/>
  <c r="I115" i="1"/>
  <c r="Y115" i="1" s="1"/>
  <c r="H115" i="1"/>
  <c r="G115" i="1"/>
  <c r="F115" i="1"/>
  <c r="E115" i="1"/>
  <c r="D115" i="1"/>
  <c r="C115" i="1"/>
  <c r="B115" i="1"/>
  <c r="A115" i="1"/>
  <c r="AA114" i="1"/>
  <c r="Z114" i="1"/>
  <c r="X114" i="1"/>
  <c r="W114" i="1"/>
  <c r="V114" i="1"/>
  <c r="T114" i="1"/>
  <c r="S114" i="1"/>
  <c r="R114" i="1"/>
  <c r="Q114" i="1"/>
  <c r="P114" i="1"/>
  <c r="O114" i="1"/>
  <c r="N114" i="1"/>
  <c r="AB114" i="1" s="1"/>
  <c r="M114" i="1"/>
  <c r="L114" i="1"/>
  <c r="K114" i="1"/>
  <c r="J114" i="1"/>
  <c r="I114" i="1"/>
  <c r="Y114" i="1" s="1"/>
  <c r="H114" i="1"/>
  <c r="G114" i="1"/>
  <c r="F114" i="1"/>
  <c r="E114" i="1"/>
  <c r="D114" i="1"/>
  <c r="C114" i="1"/>
  <c r="B114" i="1"/>
  <c r="A114" i="1"/>
  <c r="AA113" i="1"/>
  <c r="Z113" i="1"/>
  <c r="X113" i="1"/>
  <c r="W113" i="1"/>
  <c r="V113" i="1"/>
  <c r="T113" i="1"/>
  <c r="S113" i="1"/>
  <c r="R113" i="1"/>
  <c r="Q113" i="1"/>
  <c r="P113" i="1"/>
  <c r="O113" i="1"/>
  <c r="N113" i="1"/>
  <c r="AB113" i="1" s="1"/>
  <c r="M113" i="1"/>
  <c r="L113" i="1"/>
  <c r="K113" i="1"/>
  <c r="J113" i="1"/>
  <c r="I113" i="1"/>
  <c r="Y113" i="1" s="1"/>
  <c r="H113" i="1"/>
  <c r="G113" i="1"/>
  <c r="F113" i="1"/>
  <c r="E113" i="1"/>
  <c r="D113" i="1"/>
  <c r="C113" i="1"/>
  <c r="B113" i="1"/>
  <c r="A113" i="1"/>
  <c r="AA112" i="1"/>
  <c r="Z112" i="1"/>
  <c r="X112" i="1"/>
  <c r="W112" i="1"/>
  <c r="V112" i="1"/>
  <c r="T112" i="1"/>
  <c r="S112" i="1"/>
  <c r="R112" i="1"/>
  <c r="Q112" i="1"/>
  <c r="P112" i="1"/>
  <c r="O112" i="1"/>
  <c r="N112" i="1"/>
  <c r="AB112" i="1" s="1"/>
  <c r="M112" i="1"/>
  <c r="L112" i="1"/>
  <c r="K112" i="1"/>
  <c r="J112" i="1"/>
  <c r="I112" i="1"/>
  <c r="Y112" i="1" s="1"/>
  <c r="H112" i="1"/>
  <c r="G112" i="1"/>
  <c r="F112" i="1"/>
  <c r="E112" i="1"/>
  <c r="D112" i="1"/>
  <c r="C112" i="1"/>
  <c r="B112" i="1"/>
  <c r="A112" i="1"/>
  <c r="AA111" i="1"/>
  <c r="Z111" i="1"/>
  <c r="X111" i="1"/>
  <c r="W111" i="1"/>
  <c r="V111" i="1"/>
  <c r="T111" i="1"/>
  <c r="S111" i="1"/>
  <c r="R111" i="1"/>
  <c r="Q111" i="1"/>
  <c r="P111" i="1"/>
  <c r="O111" i="1"/>
  <c r="N111" i="1"/>
  <c r="AB111" i="1" s="1"/>
  <c r="M111" i="1"/>
  <c r="L111" i="1"/>
  <c r="K111" i="1"/>
  <c r="J111" i="1"/>
  <c r="I111" i="1"/>
  <c r="Y111" i="1" s="1"/>
  <c r="H111" i="1"/>
  <c r="G111" i="1"/>
  <c r="F111" i="1"/>
  <c r="E111" i="1"/>
  <c r="D111" i="1"/>
  <c r="C111" i="1"/>
  <c r="B111" i="1"/>
  <c r="A111" i="1"/>
  <c r="AA110" i="1"/>
  <c r="Z110" i="1"/>
  <c r="X110" i="1"/>
  <c r="W110" i="1"/>
  <c r="V110" i="1"/>
  <c r="T110" i="1"/>
  <c r="S110" i="1"/>
  <c r="R110" i="1"/>
  <c r="Q110" i="1"/>
  <c r="P110" i="1"/>
  <c r="O110" i="1"/>
  <c r="N110" i="1"/>
  <c r="AB110" i="1" s="1"/>
  <c r="M110" i="1"/>
  <c r="L110" i="1"/>
  <c r="K110" i="1"/>
  <c r="J110" i="1"/>
  <c r="I110" i="1"/>
  <c r="Y110" i="1" s="1"/>
  <c r="H110" i="1"/>
  <c r="G110" i="1"/>
  <c r="F110" i="1"/>
  <c r="E110" i="1"/>
  <c r="D110" i="1"/>
  <c r="C110" i="1"/>
  <c r="B110" i="1"/>
  <c r="A110" i="1"/>
  <c r="AA109" i="1"/>
  <c r="Z109" i="1"/>
  <c r="X109" i="1"/>
  <c r="W109" i="1"/>
  <c r="V109" i="1"/>
  <c r="T109" i="1"/>
  <c r="S109" i="1"/>
  <c r="R109" i="1"/>
  <c r="Q109" i="1"/>
  <c r="P109" i="1"/>
  <c r="O109" i="1"/>
  <c r="N109" i="1"/>
  <c r="AB109" i="1" s="1"/>
  <c r="M109" i="1"/>
  <c r="L109" i="1"/>
  <c r="K109" i="1"/>
  <c r="J109" i="1"/>
  <c r="I109" i="1"/>
  <c r="Y109" i="1" s="1"/>
  <c r="H109" i="1"/>
  <c r="G109" i="1"/>
  <c r="F109" i="1"/>
  <c r="E109" i="1"/>
  <c r="D109" i="1"/>
  <c r="C109" i="1"/>
  <c r="B109" i="1"/>
  <c r="A109" i="1"/>
  <c r="AA108" i="1"/>
  <c r="Z108" i="1"/>
  <c r="X108" i="1"/>
  <c r="W108" i="1"/>
  <c r="V108" i="1"/>
  <c r="T108" i="1"/>
  <c r="S108" i="1"/>
  <c r="R108" i="1"/>
  <c r="Q108" i="1"/>
  <c r="P108" i="1"/>
  <c r="O108" i="1"/>
  <c r="N108" i="1"/>
  <c r="AB108" i="1" s="1"/>
  <c r="M108" i="1"/>
  <c r="L108" i="1"/>
  <c r="K108" i="1"/>
  <c r="J108" i="1"/>
  <c r="I108" i="1"/>
  <c r="Y108" i="1" s="1"/>
  <c r="H108" i="1"/>
  <c r="G108" i="1"/>
  <c r="F108" i="1"/>
  <c r="E108" i="1"/>
  <c r="D108" i="1"/>
  <c r="C108" i="1"/>
  <c r="B108" i="1"/>
  <c r="A108" i="1"/>
  <c r="AA107" i="1"/>
  <c r="Z107" i="1"/>
  <c r="X107" i="1"/>
  <c r="W107" i="1"/>
  <c r="V107" i="1"/>
  <c r="T107" i="1"/>
  <c r="S107" i="1"/>
  <c r="R107" i="1"/>
  <c r="Q107" i="1"/>
  <c r="P107" i="1"/>
  <c r="O107" i="1"/>
  <c r="N107" i="1"/>
  <c r="AB107" i="1" s="1"/>
  <c r="M107" i="1"/>
  <c r="L107" i="1"/>
  <c r="K107" i="1"/>
  <c r="J107" i="1"/>
  <c r="I107" i="1"/>
  <c r="Y107" i="1" s="1"/>
  <c r="H107" i="1"/>
  <c r="G107" i="1"/>
  <c r="F107" i="1"/>
  <c r="E107" i="1"/>
  <c r="D107" i="1"/>
  <c r="C107" i="1"/>
  <c r="B107" i="1"/>
  <c r="A107" i="1"/>
  <c r="AB106" i="1"/>
  <c r="AA106" i="1"/>
  <c r="Z106" i="1"/>
  <c r="X106" i="1"/>
  <c r="W106" i="1"/>
  <c r="V106" i="1"/>
  <c r="T106" i="1"/>
  <c r="S106" i="1"/>
  <c r="R106" i="1"/>
  <c r="Q106" i="1"/>
  <c r="P106" i="1"/>
  <c r="O106" i="1"/>
  <c r="N106" i="1"/>
  <c r="M106" i="1"/>
  <c r="L106" i="1"/>
  <c r="K106" i="1"/>
  <c r="J106" i="1"/>
  <c r="I106" i="1"/>
  <c r="Y106" i="1" s="1"/>
  <c r="H106" i="1"/>
  <c r="G106" i="1"/>
  <c r="F106" i="1"/>
  <c r="E106" i="1"/>
  <c r="D106" i="1"/>
  <c r="C106" i="1"/>
  <c r="B106" i="1"/>
  <c r="A106" i="1"/>
  <c r="AB105" i="1"/>
  <c r="AA105" i="1"/>
  <c r="Z105" i="1"/>
  <c r="X105" i="1"/>
  <c r="W105" i="1"/>
  <c r="V105" i="1"/>
  <c r="T105" i="1"/>
  <c r="S105" i="1"/>
  <c r="R105" i="1"/>
  <c r="Q105" i="1"/>
  <c r="P105" i="1"/>
  <c r="O105" i="1"/>
  <c r="N105" i="1"/>
  <c r="M105" i="1"/>
  <c r="L105" i="1"/>
  <c r="K105" i="1"/>
  <c r="J105" i="1"/>
  <c r="I105" i="1"/>
  <c r="Y105" i="1" s="1"/>
  <c r="H105" i="1"/>
  <c r="G105" i="1"/>
  <c r="F105" i="1"/>
  <c r="E105" i="1"/>
  <c r="D105" i="1"/>
  <c r="C105" i="1"/>
  <c r="B105" i="1"/>
  <c r="A105" i="1"/>
  <c r="AB104" i="1"/>
  <c r="AA104" i="1"/>
  <c r="Z104" i="1"/>
  <c r="X104" i="1"/>
  <c r="W104" i="1"/>
  <c r="V104" i="1"/>
  <c r="T104" i="1"/>
  <c r="S104" i="1"/>
  <c r="R104" i="1"/>
  <c r="Q104" i="1"/>
  <c r="P104" i="1"/>
  <c r="O104" i="1"/>
  <c r="N104" i="1"/>
  <c r="M104" i="1"/>
  <c r="L104" i="1"/>
  <c r="K104" i="1"/>
  <c r="J104" i="1"/>
  <c r="I104" i="1"/>
  <c r="Y104" i="1" s="1"/>
  <c r="H104" i="1"/>
  <c r="G104" i="1"/>
  <c r="F104" i="1"/>
  <c r="E104" i="1"/>
  <c r="D104" i="1"/>
  <c r="C104" i="1"/>
  <c r="B104" i="1"/>
  <c r="A104" i="1"/>
  <c r="AB103" i="1"/>
  <c r="AA103" i="1"/>
  <c r="Z103" i="1"/>
  <c r="X103" i="1"/>
  <c r="W103" i="1"/>
  <c r="V103" i="1"/>
  <c r="T103" i="1"/>
  <c r="S103" i="1"/>
  <c r="R103" i="1"/>
  <c r="Q103" i="1"/>
  <c r="P103" i="1"/>
  <c r="O103" i="1"/>
  <c r="N103" i="1"/>
  <c r="M103" i="1"/>
  <c r="L103" i="1"/>
  <c r="K103" i="1"/>
  <c r="J103" i="1"/>
  <c r="I103" i="1"/>
  <c r="Y103" i="1" s="1"/>
  <c r="H103" i="1"/>
  <c r="G103" i="1"/>
  <c r="F103" i="1"/>
  <c r="E103" i="1"/>
  <c r="D103" i="1"/>
  <c r="C103" i="1"/>
  <c r="B103" i="1"/>
  <c r="A103" i="1"/>
  <c r="AB102" i="1"/>
  <c r="AA102" i="1"/>
  <c r="Z102" i="1"/>
  <c r="X102" i="1"/>
  <c r="W102" i="1"/>
  <c r="V102" i="1"/>
  <c r="T102" i="1"/>
  <c r="S102" i="1"/>
  <c r="R102" i="1"/>
  <c r="Q102" i="1"/>
  <c r="P102" i="1"/>
  <c r="O102" i="1"/>
  <c r="N102" i="1"/>
  <c r="M102" i="1"/>
  <c r="L102" i="1"/>
  <c r="K102" i="1"/>
  <c r="J102" i="1"/>
  <c r="I102" i="1"/>
  <c r="Y102" i="1" s="1"/>
  <c r="H102" i="1"/>
  <c r="G102" i="1"/>
  <c r="F102" i="1"/>
  <c r="E102" i="1"/>
  <c r="D102" i="1"/>
  <c r="C102" i="1"/>
  <c r="B102" i="1"/>
  <c r="A102" i="1"/>
  <c r="AB101" i="1"/>
  <c r="AA101" i="1"/>
  <c r="Z101" i="1"/>
  <c r="X101" i="1"/>
  <c r="W101" i="1"/>
  <c r="V101" i="1"/>
  <c r="T101" i="1"/>
  <c r="S101" i="1"/>
  <c r="R101" i="1"/>
  <c r="Q101" i="1"/>
  <c r="P101" i="1"/>
  <c r="O101" i="1"/>
  <c r="N101" i="1"/>
  <c r="M101" i="1"/>
  <c r="L101" i="1"/>
  <c r="K101" i="1"/>
  <c r="J101" i="1"/>
  <c r="I101" i="1"/>
  <c r="Y101" i="1" s="1"/>
  <c r="H101" i="1"/>
  <c r="G101" i="1"/>
  <c r="F101" i="1"/>
  <c r="E101" i="1"/>
  <c r="D101" i="1"/>
  <c r="C101" i="1"/>
  <c r="B101" i="1"/>
  <c r="A101" i="1"/>
  <c r="AB100" i="1"/>
  <c r="AA100" i="1"/>
  <c r="Z100" i="1"/>
  <c r="X100" i="1"/>
  <c r="W100" i="1"/>
  <c r="V100" i="1"/>
  <c r="T100" i="1"/>
  <c r="S100" i="1"/>
  <c r="R100" i="1"/>
  <c r="Q100" i="1"/>
  <c r="P100" i="1"/>
  <c r="O100" i="1"/>
  <c r="N100" i="1"/>
  <c r="M100" i="1"/>
  <c r="L100" i="1"/>
  <c r="K100" i="1"/>
  <c r="J100" i="1"/>
  <c r="I100" i="1"/>
  <c r="Y100" i="1" s="1"/>
  <c r="H100" i="1"/>
  <c r="G100" i="1"/>
  <c r="F100" i="1"/>
  <c r="E100" i="1"/>
  <c r="D100" i="1"/>
  <c r="C100" i="1"/>
  <c r="B100" i="1"/>
  <c r="A100" i="1"/>
  <c r="AB99" i="1"/>
  <c r="AA99" i="1"/>
  <c r="Z99" i="1"/>
  <c r="X99" i="1"/>
  <c r="W99" i="1"/>
  <c r="V99" i="1"/>
  <c r="T99" i="1"/>
  <c r="S99" i="1"/>
  <c r="R99" i="1"/>
  <c r="Q99" i="1"/>
  <c r="P99" i="1"/>
  <c r="O99" i="1"/>
  <c r="N99" i="1"/>
  <c r="M99" i="1"/>
  <c r="L99" i="1"/>
  <c r="K99" i="1"/>
  <c r="J99" i="1"/>
  <c r="I99" i="1"/>
  <c r="Y99" i="1" s="1"/>
  <c r="H99" i="1"/>
  <c r="G99" i="1"/>
  <c r="F99" i="1"/>
  <c r="E99" i="1"/>
  <c r="D99" i="1"/>
  <c r="C99" i="1"/>
  <c r="B99" i="1"/>
  <c r="A99" i="1"/>
  <c r="AB98" i="1"/>
  <c r="AA98" i="1"/>
  <c r="Z98" i="1"/>
  <c r="X98" i="1"/>
  <c r="W98" i="1"/>
  <c r="V98" i="1"/>
  <c r="T98" i="1"/>
  <c r="S98" i="1"/>
  <c r="R98" i="1"/>
  <c r="Q98" i="1"/>
  <c r="P98" i="1"/>
  <c r="O98" i="1"/>
  <c r="N98" i="1"/>
  <c r="M98" i="1"/>
  <c r="L98" i="1"/>
  <c r="K98" i="1"/>
  <c r="J98" i="1"/>
  <c r="I98" i="1"/>
  <c r="Y98" i="1" s="1"/>
  <c r="H98" i="1"/>
  <c r="G98" i="1"/>
  <c r="F98" i="1"/>
  <c r="E98" i="1"/>
  <c r="D98" i="1"/>
  <c r="C98" i="1"/>
  <c r="B98" i="1"/>
  <c r="A98" i="1"/>
  <c r="AB97" i="1"/>
  <c r="AA97" i="1"/>
  <c r="Z97" i="1"/>
  <c r="X97" i="1"/>
  <c r="W97" i="1"/>
  <c r="V97" i="1"/>
  <c r="T97" i="1"/>
  <c r="S97" i="1"/>
  <c r="R97" i="1"/>
  <c r="Q97" i="1"/>
  <c r="P97" i="1"/>
  <c r="O97" i="1"/>
  <c r="N97" i="1"/>
  <c r="M97" i="1"/>
  <c r="L97" i="1"/>
  <c r="K97" i="1"/>
  <c r="J97" i="1"/>
  <c r="I97" i="1"/>
  <c r="Y97" i="1" s="1"/>
  <c r="H97" i="1"/>
  <c r="G97" i="1"/>
  <c r="F97" i="1"/>
  <c r="E97" i="1"/>
  <c r="D97" i="1"/>
  <c r="C97" i="1"/>
  <c r="B97" i="1"/>
  <c r="A97" i="1"/>
  <c r="AB96" i="1"/>
  <c r="AA96" i="1"/>
  <c r="Z96" i="1"/>
  <c r="X96" i="1"/>
  <c r="W96" i="1"/>
  <c r="V96" i="1"/>
  <c r="T96" i="1"/>
  <c r="S96" i="1"/>
  <c r="R96" i="1"/>
  <c r="Q96" i="1"/>
  <c r="P96" i="1"/>
  <c r="O96" i="1"/>
  <c r="N96" i="1"/>
  <c r="M96" i="1"/>
  <c r="L96" i="1"/>
  <c r="K96" i="1"/>
  <c r="J96" i="1"/>
  <c r="I96" i="1"/>
  <c r="Y96" i="1" s="1"/>
  <c r="H96" i="1"/>
  <c r="G96" i="1"/>
  <c r="F96" i="1"/>
  <c r="E96" i="1"/>
  <c r="D96" i="1"/>
  <c r="C96" i="1"/>
  <c r="B96" i="1"/>
  <c r="A96" i="1"/>
  <c r="AB95" i="1"/>
  <c r="AA95" i="1"/>
  <c r="Z95" i="1"/>
  <c r="X95" i="1"/>
  <c r="W95" i="1"/>
  <c r="V95" i="1"/>
  <c r="T95" i="1"/>
  <c r="S95" i="1"/>
  <c r="R95" i="1"/>
  <c r="Q95" i="1"/>
  <c r="P95" i="1"/>
  <c r="O95" i="1"/>
  <c r="N95" i="1"/>
  <c r="M95" i="1"/>
  <c r="L95" i="1"/>
  <c r="K95" i="1"/>
  <c r="J95" i="1"/>
  <c r="I95" i="1"/>
  <c r="Y95" i="1" s="1"/>
  <c r="H95" i="1"/>
  <c r="G95" i="1"/>
  <c r="F95" i="1"/>
  <c r="E95" i="1"/>
  <c r="D95" i="1"/>
  <c r="C95" i="1"/>
  <c r="B95" i="1"/>
  <c r="A95" i="1"/>
  <c r="AB94" i="1"/>
  <c r="AA94" i="1"/>
  <c r="Z94" i="1"/>
  <c r="X94" i="1"/>
  <c r="W94" i="1"/>
  <c r="V94" i="1"/>
  <c r="T94" i="1"/>
  <c r="S94" i="1"/>
  <c r="R94" i="1"/>
  <c r="Q94" i="1"/>
  <c r="P94" i="1"/>
  <c r="O94" i="1"/>
  <c r="N94" i="1"/>
  <c r="M94" i="1"/>
  <c r="L94" i="1"/>
  <c r="K94" i="1"/>
  <c r="J94" i="1"/>
  <c r="I94" i="1"/>
  <c r="Y94" i="1" s="1"/>
  <c r="H94" i="1"/>
  <c r="G94" i="1"/>
  <c r="F94" i="1"/>
  <c r="E94" i="1"/>
  <c r="D94" i="1"/>
  <c r="C94" i="1"/>
  <c r="B94" i="1"/>
  <c r="A94" i="1"/>
  <c r="AB93" i="1"/>
  <c r="AA93" i="1"/>
  <c r="Z93" i="1"/>
  <c r="X93" i="1"/>
  <c r="W93" i="1"/>
  <c r="V93" i="1"/>
  <c r="T93" i="1"/>
  <c r="S93" i="1"/>
  <c r="R93" i="1"/>
  <c r="Q93" i="1"/>
  <c r="P93" i="1"/>
  <c r="O93" i="1"/>
  <c r="N93" i="1"/>
  <c r="M93" i="1"/>
  <c r="L93" i="1"/>
  <c r="K93" i="1"/>
  <c r="J93" i="1"/>
  <c r="I93" i="1"/>
  <c r="Y93" i="1" s="1"/>
  <c r="H93" i="1"/>
  <c r="G93" i="1"/>
  <c r="F93" i="1"/>
  <c r="E93" i="1"/>
  <c r="D93" i="1"/>
  <c r="C93" i="1"/>
  <c r="B93" i="1"/>
  <c r="A93" i="1"/>
  <c r="AB92" i="1"/>
  <c r="AA92" i="1"/>
  <c r="Z92" i="1"/>
  <c r="X92" i="1"/>
  <c r="W92" i="1"/>
  <c r="V92" i="1"/>
  <c r="T92" i="1"/>
  <c r="S92" i="1"/>
  <c r="R92" i="1"/>
  <c r="Q92" i="1"/>
  <c r="P92" i="1"/>
  <c r="O92" i="1"/>
  <c r="N92" i="1"/>
  <c r="M92" i="1"/>
  <c r="L92" i="1"/>
  <c r="K92" i="1"/>
  <c r="J92" i="1"/>
  <c r="I92" i="1"/>
  <c r="Y92" i="1" s="1"/>
  <c r="H92" i="1"/>
  <c r="G92" i="1"/>
  <c r="F92" i="1"/>
  <c r="E92" i="1"/>
  <c r="D92" i="1"/>
  <c r="C92" i="1"/>
  <c r="B92" i="1"/>
  <c r="A92" i="1"/>
  <c r="AB91" i="1"/>
  <c r="AA91" i="1"/>
  <c r="Z91" i="1"/>
  <c r="X91" i="1"/>
  <c r="W91" i="1"/>
  <c r="V91" i="1"/>
  <c r="T91" i="1"/>
  <c r="S91" i="1"/>
  <c r="R91" i="1"/>
  <c r="Q91" i="1"/>
  <c r="P91" i="1"/>
  <c r="O91" i="1"/>
  <c r="N91" i="1"/>
  <c r="M91" i="1"/>
  <c r="L91" i="1"/>
  <c r="K91" i="1"/>
  <c r="J91" i="1"/>
  <c r="I91" i="1"/>
  <c r="Y91" i="1" s="1"/>
  <c r="H91" i="1"/>
  <c r="G91" i="1"/>
  <c r="F91" i="1"/>
  <c r="E91" i="1"/>
  <c r="D91" i="1"/>
  <c r="C91" i="1"/>
  <c r="B91" i="1"/>
  <c r="A91" i="1"/>
  <c r="AB90" i="1"/>
  <c r="AA90" i="1"/>
  <c r="Z90" i="1"/>
  <c r="X90" i="1"/>
  <c r="W90" i="1"/>
  <c r="V90" i="1"/>
  <c r="T90" i="1"/>
  <c r="S90" i="1"/>
  <c r="R90" i="1"/>
  <c r="Q90" i="1"/>
  <c r="P90" i="1"/>
  <c r="O90" i="1"/>
  <c r="N90" i="1"/>
  <c r="M90" i="1"/>
  <c r="L90" i="1"/>
  <c r="K90" i="1"/>
  <c r="J90" i="1"/>
  <c r="I90" i="1"/>
  <c r="Y90" i="1" s="1"/>
  <c r="H90" i="1"/>
  <c r="G90" i="1"/>
  <c r="F90" i="1"/>
  <c r="E90" i="1"/>
  <c r="D90" i="1"/>
  <c r="C90" i="1"/>
  <c r="B90" i="1"/>
  <c r="A90" i="1"/>
  <c r="AB89" i="1"/>
  <c r="AA89" i="1"/>
  <c r="Z89" i="1"/>
  <c r="X89" i="1"/>
  <c r="W89" i="1"/>
  <c r="V89" i="1"/>
  <c r="T89" i="1"/>
  <c r="S89" i="1"/>
  <c r="R89" i="1"/>
  <c r="Q89" i="1"/>
  <c r="P89" i="1"/>
  <c r="O89" i="1"/>
  <c r="N89" i="1"/>
  <c r="M89" i="1"/>
  <c r="L89" i="1"/>
  <c r="K89" i="1"/>
  <c r="J89" i="1"/>
  <c r="I89" i="1"/>
  <c r="Y89" i="1" s="1"/>
  <c r="H89" i="1"/>
  <c r="G89" i="1"/>
  <c r="F89" i="1"/>
  <c r="E89" i="1"/>
  <c r="D89" i="1"/>
  <c r="C89" i="1"/>
  <c r="B89" i="1"/>
  <c r="A89" i="1"/>
  <c r="AB88" i="1"/>
  <c r="AA88" i="1"/>
  <c r="Z88" i="1"/>
  <c r="X88" i="1"/>
  <c r="W88" i="1"/>
  <c r="V88" i="1"/>
  <c r="T88" i="1"/>
  <c r="S88" i="1"/>
  <c r="R88" i="1"/>
  <c r="Q88" i="1"/>
  <c r="P88" i="1"/>
  <c r="O88" i="1"/>
  <c r="N88" i="1"/>
  <c r="M88" i="1"/>
  <c r="L88" i="1"/>
  <c r="K88" i="1"/>
  <c r="J88" i="1"/>
  <c r="I88" i="1"/>
  <c r="Y88" i="1" s="1"/>
  <c r="H88" i="1"/>
  <c r="G88" i="1"/>
  <c r="F88" i="1"/>
  <c r="E88" i="1"/>
  <c r="D88" i="1"/>
  <c r="C88" i="1"/>
  <c r="B88" i="1"/>
  <c r="A88" i="1"/>
  <c r="AB87" i="1"/>
  <c r="AA87" i="1"/>
  <c r="Z87" i="1"/>
  <c r="X87" i="1"/>
  <c r="W87" i="1"/>
  <c r="V87" i="1"/>
  <c r="T87" i="1"/>
  <c r="S87" i="1"/>
  <c r="R87" i="1"/>
  <c r="Q87" i="1"/>
  <c r="P87" i="1"/>
  <c r="O87" i="1"/>
  <c r="N87" i="1"/>
  <c r="M87" i="1"/>
  <c r="L87" i="1"/>
  <c r="K87" i="1"/>
  <c r="J87" i="1"/>
  <c r="I87" i="1"/>
  <c r="Y87" i="1" s="1"/>
  <c r="H87" i="1"/>
  <c r="G87" i="1"/>
  <c r="F87" i="1"/>
  <c r="E87" i="1"/>
  <c r="D87" i="1"/>
  <c r="C87" i="1"/>
  <c r="B87" i="1"/>
  <c r="A87" i="1"/>
  <c r="AB86" i="1"/>
  <c r="AA86" i="1"/>
  <c r="Z86" i="1"/>
  <c r="X86" i="1"/>
  <c r="W86" i="1"/>
  <c r="V86" i="1"/>
  <c r="T86" i="1"/>
  <c r="S86" i="1"/>
  <c r="R86" i="1"/>
  <c r="Q86" i="1"/>
  <c r="P86" i="1"/>
  <c r="O86" i="1"/>
  <c r="N86" i="1"/>
  <c r="M86" i="1"/>
  <c r="L86" i="1"/>
  <c r="K86" i="1"/>
  <c r="J86" i="1"/>
  <c r="I86" i="1"/>
  <c r="Y86" i="1" s="1"/>
  <c r="H86" i="1"/>
  <c r="G86" i="1"/>
  <c r="F86" i="1"/>
  <c r="E86" i="1"/>
  <c r="D86" i="1"/>
  <c r="C86" i="1"/>
  <c r="B86" i="1"/>
  <c r="A86" i="1"/>
  <c r="AB85" i="1"/>
  <c r="AA85" i="1"/>
  <c r="Z85" i="1"/>
  <c r="X85" i="1"/>
  <c r="W85" i="1"/>
  <c r="V85" i="1"/>
  <c r="T85" i="1"/>
  <c r="S85" i="1"/>
  <c r="R85" i="1"/>
  <c r="Q85" i="1"/>
  <c r="P85" i="1"/>
  <c r="O85" i="1"/>
  <c r="N85" i="1"/>
  <c r="M85" i="1"/>
  <c r="L85" i="1"/>
  <c r="K85" i="1"/>
  <c r="J85" i="1"/>
  <c r="I85" i="1"/>
  <c r="Y85" i="1" s="1"/>
  <c r="H85" i="1"/>
  <c r="G85" i="1"/>
  <c r="F85" i="1"/>
  <c r="E85" i="1"/>
  <c r="D85" i="1"/>
  <c r="C85" i="1"/>
  <c r="B85" i="1"/>
  <c r="A85" i="1"/>
  <c r="AB84" i="1"/>
  <c r="AA84" i="1"/>
  <c r="Z84" i="1"/>
  <c r="X84" i="1"/>
  <c r="W84" i="1"/>
  <c r="V84" i="1"/>
  <c r="T84" i="1"/>
  <c r="S84" i="1"/>
  <c r="R84" i="1"/>
  <c r="Q84" i="1"/>
  <c r="P84" i="1"/>
  <c r="O84" i="1"/>
  <c r="N84" i="1"/>
  <c r="M84" i="1"/>
  <c r="L84" i="1"/>
  <c r="K84" i="1"/>
  <c r="J84" i="1"/>
  <c r="I84" i="1"/>
  <c r="Y84" i="1" s="1"/>
  <c r="H84" i="1"/>
  <c r="G84" i="1"/>
  <c r="F84" i="1"/>
  <c r="E84" i="1"/>
  <c r="D84" i="1"/>
  <c r="C84" i="1"/>
  <c r="B84" i="1"/>
  <c r="A84" i="1"/>
  <c r="AB83" i="1"/>
  <c r="AA83" i="1"/>
  <c r="Z83" i="1"/>
  <c r="X83" i="1"/>
  <c r="W83" i="1"/>
  <c r="V83" i="1"/>
  <c r="T83" i="1"/>
  <c r="S83" i="1"/>
  <c r="R83" i="1"/>
  <c r="Q83" i="1"/>
  <c r="P83" i="1"/>
  <c r="O83" i="1"/>
  <c r="N83" i="1"/>
  <c r="M83" i="1"/>
  <c r="L83" i="1"/>
  <c r="K83" i="1"/>
  <c r="J83" i="1"/>
  <c r="I83" i="1"/>
  <c r="Y83" i="1" s="1"/>
  <c r="H83" i="1"/>
  <c r="G83" i="1"/>
  <c r="F83" i="1"/>
  <c r="E83" i="1"/>
  <c r="D83" i="1"/>
  <c r="C83" i="1"/>
  <c r="B83" i="1"/>
  <c r="A83" i="1"/>
  <c r="AB82" i="1"/>
  <c r="AA82" i="1"/>
  <c r="Z82" i="1"/>
  <c r="X82" i="1"/>
  <c r="W82" i="1"/>
  <c r="V82" i="1"/>
  <c r="T82" i="1"/>
  <c r="S82" i="1"/>
  <c r="R82" i="1"/>
  <c r="Q82" i="1"/>
  <c r="P82" i="1"/>
  <c r="O82" i="1"/>
  <c r="N82" i="1"/>
  <c r="M82" i="1"/>
  <c r="L82" i="1"/>
  <c r="K82" i="1"/>
  <c r="J82" i="1"/>
  <c r="I82" i="1"/>
  <c r="Y82" i="1" s="1"/>
  <c r="H82" i="1"/>
  <c r="G82" i="1"/>
  <c r="F82" i="1"/>
  <c r="E82" i="1"/>
  <c r="D82" i="1"/>
  <c r="C82" i="1"/>
  <c r="B82" i="1"/>
  <c r="A82" i="1"/>
  <c r="AB81" i="1"/>
  <c r="AA81" i="1"/>
  <c r="Z81" i="1"/>
  <c r="X81" i="1"/>
  <c r="W81" i="1"/>
  <c r="V81" i="1"/>
  <c r="T81" i="1"/>
  <c r="S81" i="1"/>
  <c r="R81" i="1"/>
  <c r="Q81" i="1"/>
  <c r="P81" i="1"/>
  <c r="O81" i="1"/>
  <c r="N81" i="1"/>
  <c r="M81" i="1"/>
  <c r="L81" i="1"/>
  <c r="K81" i="1"/>
  <c r="J81" i="1"/>
  <c r="I81" i="1"/>
  <c r="Y81" i="1" s="1"/>
  <c r="H81" i="1"/>
  <c r="G81" i="1"/>
  <c r="F81" i="1"/>
  <c r="E81" i="1"/>
  <c r="D81" i="1"/>
  <c r="C81" i="1"/>
  <c r="B81" i="1"/>
  <c r="A81" i="1"/>
  <c r="AB80" i="1"/>
  <c r="AA80" i="1"/>
  <c r="Z80" i="1"/>
  <c r="X80" i="1"/>
  <c r="W80" i="1"/>
  <c r="V80" i="1"/>
  <c r="T80" i="1"/>
  <c r="S80" i="1"/>
  <c r="R80" i="1"/>
  <c r="Q80" i="1"/>
  <c r="P80" i="1"/>
  <c r="O80" i="1"/>
  <c r="N80" i="1"/>
  <c r="M80" i="1"/>
  <c r="L80" i="1"/>
  <c r="K80" i="1"/>
  <c r="J80" i="1"/>
  <c r="I80" i="1"/>
  <c r="Y80" i="1" s="1"/>
  <c r="H80" i="1"/>
  <c r="G80" i="1"/>
  <c r="F80" i="1"/>
  <c r="E80" i="1"/>
  <c r="D80" i="1"/>
  <c r="C80" i="1"/>
  <c r="B80" i="1"/>
  <c r="A80" i="1"/>
  <c r="AB79" i="1"/>
  <c r="AA79" i="1"/>
  <c r="Z79" i="1"/>
  <c r="X79" i="1"/>
  <c r="W79" i="1"/>
  <c r="V79" i="1"/>
  <c r="T79" i="1"/>
  <c r="S79" i="1"/>
  <c r="R79" i="1"/>
  <c r="Q79" i="1"/>
  <c r="P79" i="1"/>
  <c r="O79" i="1"/>
  <c r="N79" i="1"/>
  <c r="M79" i="1"/>
  <c r="L79" i="1"/>
  <c r="K79" i="1"/>
  <c r="J79" i="1"/>
  <c r="I79" i="1"/>
  <c r="Y79" i="1" s="1"/>
  <c r="H79" i="1"/>
  <c r="G79" i="1"/>
  <c r="F79" i="1"/>
  <c r="E79" i="1"/>
  <c r="D79" i="1"/>
  <c r="C79" i="1"/>
  <c r="B79" i="1"/>
  <c r="A79" i="1"/>
  <c r="AB78" i="1"/>
  <c r="AA78" i="1"/>
  <c r="Z78" i="1"/>
  <c r="X78" i="1"/>
  <c r="W78" i="1"/>
  <c r="V78" i="1"/>
  <c r="T78" i="1"/>
  <c r="S78" i="1"/>
  <c r="R78" i="1"/>
  <c r="Q78" i="1"/>
  <c r="P78" i="1"/>
  <c r="O78" i="1"/>
  <c r="N78" i="1"/>
  <c r="M78" i="1"/>
  <c r="L78" i="1"/>
  <c r="K78" i="1"/>
  <c r="J78" i="1"/>
  <c r="I78" i="1"/>
  <c r="Y78" i="1" s="1"/>
  <c r="H78" i="1"/>
  <c r="G78" i="1"/>
  <c r="F78" i="1"/>
  <c r="E78" i="1"/>
  <c r="D78" i="1"/>
  <c r="C78" i="1"/>
  <c r="B78" i="1"/>
  <c r="A78" i="1"/>
  <c r="AB77" i="1"/>
  <c r="AA77" i="1"/>
  <c r="Z77" i="1"/>
  <c r="X77" i="1"/>
  <c r="W77" i="1"/>
  <c r="V77" i="1"/>
  <c r="T77" i="1"/>
  <c r="S77" i="1"/>
  <c r="R77" i="1"/>
  <c r="Q77" i="1"/>
  <c r="P77" i="1"/>
  <c r="O77" i="1"/>
  <c r="N77" i="1"/>
  <c r="M77" i="1"/>
  <c r="L77" i="1"/>
  <c r="K77" i="1"/>
  <c r="J77" i="1"/>
  <c r="I77" i="1"/>
  <c r="Y77" i="1" s="1"/>
  <c r="H77" i="1"/>
  <c r="G77" i="1"/>
  <c r="F77" i="1"/>
  <c r="E77" i="1"/>
  <c r="D77" i="1"/>
  <c r="C77" i="1"/>
  <c r="B77" i="1"/>
  <c r="A77" i="1"/>
  <c r="AB76" i="1"/>
  <c r="AA76" i="1"/>
  <c r="Z76" i="1"/>
  <c r="X76" i="1"/>
  <c r="W76" i="1"/>
  <c r="V76" i="1"/>
  <c r="T76" i="1"/>
  <c r="S76" i="1"/>
  <c r="R76" i="1"/>
  <c r="Q76" i="1"/>
  <c r="P76" i="1"/>
  <c r="O76" i="1"/>
  <c r="N76" i="1"/>
  <c r="M76" i="1"/>
  <c r="L76" i="1"/>
  <c r="K76" i="1"/>
  <c r="J76" i="1"/>
  <c r="I76" i="1"/>
  <c r="Y76" i="1" s="1"/>
  <c r="H76" i="1"/>
  <c r="G76" i="1"/>
  <c r="F76" i="1"/>
  <c r="E76" i="1"/>
  <c r="D76" i="1"/>
  <c r="C76" i="1"/>
  <c r="B76" i="1"/>
  <c r="A76" i="1"/>
  <c r="AB75" i="1"/>
  <c r="AA75" i="1"/>
  <c r="Z75" i="1"/>
  <c r="X75" i="1"/>
  <c r="W75" i="1"/>
  <c r="V75" i="1"/>
  <c r="T75" i="1"/>
  <c r="S75" i="1"/>
  <c r="R75" i="1"/>
  <c r="Q75" i="1"/>
  <c r="P75" i="1"/>
  <c r="O75" i="1"/>
  <c r="N75" i="1"/>
  <c r="M75" i="1"/>
  <c r="L75" i="1"/>
  <c r="K75" i="1"/>
  <c r="J75" i="1"/>
  <c r="I75" i="1"/>
  <c r="Y75" i="1" s="1"/>
  <c r="H75" i="1"/>
  <c r="G75" i="1"/>
  <c r="F75" i="1"/>
  <c r="E75" i="1"/>
  <c r="D75" i="1"/>
  <c r="C75" i="1"/>
  <c r="B75" i="1"/>
  <c r="A75" i="1"/>
  <c r="AB74" i="1"/>
  <c r="AA74" i="1"/>
  <c r="Z74" i="1"/>
  <c r="X74" i="1"/>
  <c r="W74" i="1"/>
  <c r="V74" i="1"/>
  <c r="T74" i="1"/>
  <c r="S74" i="1"/>
  <c r="R74" i="1"/>
  <c r="Q74" i="1"/>
  <c r="P74" i="1"/>
  <c r="O74" i="1"/>
  <c r="N74" i="1"/>
  <c r="M74" i="1"/>
  <c r="L74" i="1"/>
  <c r="K74" i="1"/>
  <c r="J74" i="1"/>
  <c r="I74" i="1"/>
  <c r="Y74" i="1" s="1"/>
  <c r="H74" i="1"/>
  <c r="G74" i="1"/>
  <c r="F74" i="1"/>
  <c r="E74" i="1"/>
  <c r="D74" i="1"/>
  <c r="C74" i="1"/>
  <c r="B74" i="1"/>
  <c r="A74" i="1"/>
  <c r="AB73" i="1"/>
  <c r="AA73" i="1"/>
  <c r="Z73" i="1"/>
  <c r="X73" i="1"/>
  <c r="W73" i="1"/>
  <c r="V73" i="1"/>
  <c r="T73" i="1"/>
  <c r="S73" i="1"/>
  <c r="R73" i="1"/>
  <c r="Q73" i="1"/>
  <c r="P73" i="1"/>
  <c r="O73" i="1"/>
  <c r="N73" i="1"/>
  <c r="M73" i="1"/>
  <c r="L73" i="1"/>
  <c r="K73" i="1"/>
  <c r="J73" i="1"/>
  <c r="I73" i="1"/>
  <c r="Y73" i="1" s="1"/>
  <c r="H73" i="1"/>
  <c r="G73" i="1"/>
  <c r="F73" i="1"/>
  <c r="E73" i="1"/>
  <c r="D73" i="1"/>
  <c r="C73" i="1"/>
  <c r="B73" i="1"/>
  <c r="A73" i="1"/>
  <c r="AB72" i="1"/>
  <c r="AA72" i="1"/>
  <c r="Z72" i="1"/>
  <c r="X72" i="1"/>
  <c r="W72" i="1"/>
  <c r="V72" i="1"/>
  <c r="T72" i="1"/>
  <c r="S72" i="1"/>
  <c r="R72" i="1"/>
  <c r="Q72" i="1"/>
  <c r="P72" i="1"/>
  <c r="O72" i="1"/>
  <c r="N72" i="1"/>
  <c r="M72" i="1"/>
  <c r="L72" i="1"/>
  <c r="K72" i="1"/>
  <c r="J72" i="1"/>
  <c r="I72" i="1"/>
  <c r="Y72" i="1" s="1"/>
  <c r="H72" i="1"/>
  <c r="G72" i="1"/>
  <c r="F72" i="1"/>
  <c r="E72" i="1"/>
  <c r="D72" i="1"/>
  <c r="C72" i="1"/>
  <c r="B72" i="1"/>
  <c r="A72" i="1"/>
  <c r="AB71" i="1"/>
  <c r="AA71" i="1"/>
  <c r="Z71" i="1"/>
  <c r="X71" i="1"/>
  <c r="W71" i="1"/>
  <c r="V71" i="1"/>
  <c r="T71" i="1"/>
  <c r="S71" i="1"/>
  <c r="R71" i="1"/>
  <c r="Q71" i="1"/>
  <c r="P71" i="1"/>
  <c r="O71" i="1"/>
  <c r="N71" i="1"/>
  <c r="M71" i="1"/>
  <c r="L71" i="1"/>
  <c r="K71" i="1"/>
  <c r="J71" i="1"/>
  <c r="I71" i="1"/>
  <c r="Y71" i="1" s="1"/>
  <c r="H71" i="1"/>
  <c r="G71" i="1"/>
  <c r="F71" i="1"/>
  <c r="E71" i="1"/>
  <c r="D71" i="1"/>
  <c r="C71" i="1"/>
  <c r="B71" i="1"/>
  <c r="A71" i="1"/>
  <c r="AB70" i="1"/>
  <c r="AA70" i="1"/>
  <c r="Z70" i="1"/>
  <c r="X70" i="1"/>
  <c r="W70" i="1"/>
  <c r="V70" i="1"/>
  <c r="T70" i="1"/>
  <c r="S70" i="1"/>
  <c r="R70" i="1"/>
  <c r="Q70" i="1"/>
  <c r="P70" i="1"/>
  <c r="O70" i="1"/>
  <c r="N70" i="1"/>
  <c r="M70" i="1"/>
  <c r="L70" i="1"/>
  <c r="K70" i="1"/>
  <c r="J70" i="1"/>
  <c r="I70" i="1"/>
  <c r="Y70" i="1" s="1"/>
  <c r="H70" i="1"/>
  <c r="G70" i="1"/>
  <c r="F70" i="1"/>
  <c r="E70" i="1"/>
  <c r="D70" i="1"/>
  <c r="C70" i="1"/>
  <c r="B70" i="1"/>
  <c r="A70" i="1"/>
  <c r="AB69" i="1"/>
  <c r="AA69" i="1"/>
  <c r="Z69" i="1"/>
  <c r="X69" i="1"/>
  <c r="W69" i="1"/>
  <c r="V69" i="1"/>
  <c r="T69" i="1"/>
  <c r="S69" i="1"/>
  <c r="R69" i="1"/>
  <c r="Q69" i="1"/>
  <c r="P69" i="1"/>
  <c r="O69" i="1"/>
  <c r="N69" i="1"/>
  <c r="M69" i="1"/>
  <c r="L69" i="1"/>
  <c r="K69" i="1"/>
  <c r="J69" i="1"/>
  <c r="I69" i="1"/>
  <c r="Y69" i="1" s="1"/>
  <c r="H69" i="1"/>
  <c r="G69" i="1"/>
  <c r="F69" i="1"/>
  <c r="E69" i="1"/>
  <c r="D69" i="1"/>
  <c r="C69" i="1"/>
  <c r="B69" i="1"/>
  <c r="A69" i="1"/>
  <c r="AB68" i="1"/>
  <c r="AA68" i="1"/>
  <c r="Z68" i="1"/>
  <c r="X68" i="1"/>
  <c r="W68" i="1"/>
  <c r="V68" i="1"/>
  <c r="T68" i="1"/>
  <c r="S68" i="1"/>
  <c r="R68" i="1"/>
  <c r="Q68" i="1"/>
  <c r="P68" i="1"/>
  <c r="O68" i="1"/>
  <c r="N68" i="1"/>
  <c r="M68" i="1"/>
  <c r="L68" i="1"/>
  <c r="K68" i="1"/>
  <c r="J68" i="1"/>
  <c r="I68" i="1"/>
  <c r="Y68" i="1" s="1"/>
  <c r="H68" i="1"/>
  <c r="G68" i="1"/>
  <c r="F68" i="1"/>
  <c r="E68" i="1"/>
  <c r="D68" i="1"/>
  <c r="C68" i="1"/>
  <c r="B68" i="1"/>
  <c r="A68" i="1"/>
  <c r="AB67" i="1"/>
  <c r="AA67" i="1"/>
  <c r="Z67" i="1"/>
  <c r="X67" i="1"/>
  <c r="W67" i="1"/>
  <c r="V67" i="1"/>
  <c r="T67" i="1"/>
  <c r="S67" i="1"/>
  <c r="R67" i="1"/>
  <c r="Q67" i="1"/>
  <c r="P67" i="1"/>
  <c r="O67" i="1"/>
  <c r="N67" i="1"/>
  <c r="M67" i="1"/>
  <c r="L67" i="1"/>
  <c r="K67" i="1"/>
  <c r="J67" i="1"/>
  <c r="I67" i="1"/>
  <c r="Y67" i="1" s="1"/>
  <c r="H67" i="1"/>
  <c r="G67" i="1"/>
  <c r="F67" i="1"/>
  <c r="E67" i="1"/>
  <c r="D67" i="1"/>
  <c r="C67" i="1"/>
  <c r="B67" i="1"/>
  <c r="A67" i="1"/>
  <c r="AB66" i="1"/>
  <c r="AA66" i="1"/>
  <c r="Z66" i="1"/>
  <c r="X66" i="1"/>
  <c r="W66" i="1"/>
  <c r="V66" i="1"/>
  <c r="T66" i="1"/>
  <c r="S66" i="1"/>
  <c r="R66" i="1"/>
  <c r="Q66" i="1"/>
  <c r="P66" i="1"/>
  <c r="O66" i="1"/>
  <c r="N66" i="1"/>
  <c r="M66" i="1"/>
  <c r="L66" i="1"/>
  <c r="K66" i="1"/>
  <c r="J66" i="1"/>
  <c r="I66" i="1"/>
  <c r="Y66" i="1" s="1"/>
  <c r="H66" i="1"/>
  <c r="G66" i="1"/>
  <c r="F66" i="1"/>
  <c r="E66" i="1"/>
  <c r="D66" i="1"/>
  <c r="C66" i="1"/>
  <c r="B66" i="1"/>
  <c r="A66" i="1"/>
  <c r="AB65" i="1"/>
  <c r="AA65" i="1"/>
  <c r="Z65" i="1"/>
  <c r="X65" i="1"/>
  <c r="W65" i="1"/>
  <c r="V65" i="1"/>
  <c r="T65" i="1"/>
  <c r="S65" i="1"/>
  <c r="R65" i="1"/>
  <c r="Q65" i="1"/>
  <c r="P65" i="1"/>
  <c r="O65" i="1"/>
  <c r="N65" i="1"/>
  <c r="M65" i="1"/>
  <c r="L65" i="1"/>
  <c r="K65" i="1"/>
  <c r="J65" i="1"/>
  <c r="I65" i="1"/>
  <c r="Y65" i="1" s="1"/>
  <c r="H65" i="1"/>
  <c r="G65" i="1"/>
  <c r="F65" i="1"/>
  <c r="E65" i="1"/>
  <c r="D65" i="1"/>
  <c r="C65" i="1"/>
  <c r="B65" i="1"/>
  <c r="A65" i="1"/>
  <c r="AB64" i="1"/>
  <c r="AA64" i="1"/>
  <c r="Z64" i="1"/>
  <c r="X64" i="1"/>
  <c r="W64" i="1"/>
  <c r="V64" i="1"/>
  <c r="T64" i="1"/>
  <c r="S64" i="1"/>
  <c r="R64" i="1"/>
  <c r="Q64" i="1"/>
  <c r="P64" i="1"/>
  <c r="O64" i="1"/>
  <c r="N64" i="1"/>
  <c r="M64" i="1"/>
  <c r="L64" i="1"/>
  <c r="K64" i="1"/>
  <c r="J64" i="1"/>
  <c r="I64" i="1"/>
  <c r="Y64" i="1" s="1"/>
  <c r="H64" i="1"/>
  <c r="G64" i="1"/>
  <c r="F64" i="1"/>
  <c r="E64" i="1"/>
  <c r="D64" i="1"/>
  <c r="C64" i="1"/>
  <c r="B64" i="1"/>
  <c r="A64" i="1"/>
  <c r="AB63" i="1"/>
  <c r="AA63" i="1"/>
  <c r="Z63" i="1"/>
  <c r="X63" i="1"/>
  <c r="W63" i="1"/>
  <c r="V63" i="1"/>
  <c r="T63" i="1"/>
  <c r="S63" i="1"/>
  <c r="R63" i="1"/>
  <c r="Q63" i="1"/>
  <c r="P63" i="1"/>
  <c r="O63" i="1"/>
  <c r="N63" i="1"/>
  <c r="M63" i="1"/>
  <c r="L63" i="1"/>
  <c r="K63" i="1"/>
  <c r="J63" i="1"/>
  <c r="I63" i="1"/>
  <c r="Y63" i="1" s="1"/>
  <c r="H63" i="1"/>
  <c r="G63" i="1"/>
  <c r="F63" i="1"/>
  <c r="E63" i="1"/>
  <c r="D63" i="1"/>
  <c r="C63" i="1"/>
  <c r="B63" i="1"/>
  <c r="A63" i="1"/>
  <c r="AB62" i="1"/>
  <c r="AA62" i="1"/>
  <c r="Z62" i="1"/>
  <c r="X62" i="1"/>
  <c r="W62" i="1"/>
  <c r="V62" i="1"/>
  <c r="T62" i="1"/>
  <c r="S62" i="1"/>
  <c r="R62" i="1"/>
  <c r="Q62" i="1"/>
  <c r="P62" i="1"/>
  <c r="O62" i="1"/>
  <c r="N62" i="1"/>
  <c r="M62" i="1"/>
  <c r="L62" i="1"/>
  <c r="K62" i="1"/>
  <c r="J62" i="1"/>
  <c r="I62" i="1"/>
  <c r="Y62" i="1" s="1"/>
  <c r="H62" i="1"/>
  <c r="G62" i="1"/>
  <c r="F62" i="1"/>
  <c r="E62" i="1"/>
  <c r="D62" i="1"/>
  <c r="C62" i="1"/>
  <c r="B62" i="1"/>
  <c r="A62" i="1"/>
  <c r="AB61" i="1"/>
  <c r="AA61" i="1"/>
  <c r="Z61" i="1"/>
  <c r="X61" i="1"/>
  <c r="W61" i="1"/>
  <c r="V61" i="1"/>
  <c r="T61" i="1"/>
  <c r="S61" i="1"/>
  <c r="R61" i="1"/>
  <c r="Q61" i="1"/>
  <c r="P61" i="1"/>
  <c r="O61" i="1"/>
  <c r="N61" i="1"/>
  <c r="M61" i="1"/>
  <c r="L61" i="1"/>
  <c r="K61" i="1"/>
  <c r="J61" i="1"/>
  <c r="I61" i="1"/>
  <c r="Y61" i="1" s="1"/>
  <c r="H61" i="1"/>
  <c r="G61" i="1"/>
  <c r="F61" i="1"/>
  <c r="E61" i="1"/>
  <c r="D61" i="1"/>
  <c r="C61" i="1"/>
  <c r="B61" i="1"/>
  <c r="A61" i="1"/>
  <c r="AB60" i="1"/>
  <c r="AA60" i="1"/>
  <c r="Z60" i="1"/>
  <c r="X60" i="1"/>
  <c r="W60" i="1"/>
  <c r="V60" i="1"/>
  <c r="T60" i="1"/>
  <c r="S60" i="1"/>
  <c r="R60" i="1"/>
  <c r="Q60" i="1"/>
  <c r="P60" i="1"/>
  <c r="O60" i="1"/>
  <c r="N60" i="1"/>
  <c r="M60" i="1"/>
  <c r="L60" i="1"/>
  <c r="K60" i="1"/>
  <c r="J60" i="1"/>
  <c r="I60" i="1"/>
  <c r="Y60" i="1" s="1"/>
  <c r="H60" i="1"/>
  <c r="G60" i="1"/>
  <c r="F60" i="1"/>
  <c r="E60" i="1"/>
  <c r="D60" i="1"/>
  <c r="C60" i="1"/>
  <c r="B60" i="1"/>
  <c r="A60" i="1"/>
  <c r="AB59" i="1"/>
  <c r="AA59" i="1"/>
  <c r="Z59" i="1"/>
  <c r="X59" i="1"/>
  <c r="W59" i="1"/>
  <c r="V59" i="1"/>
  <c r="T59" i="1"/>
  <c r="S59" i="1"/>
  <c r="R59" i="1"/>
  <c r="Q59" i="1"/>
  <c r="P59" i="1"/>
  <c r="O59" i="1"/>
  <c r="N59" i="1"/>
  <c r="M59" i="1"/>
  <c r="L59" i="1"/>
  <c r="K59" i="1"/>
  <c r="J59" i="1"/>
  <c r="I59" i="1"/>
  <c r="Y59" i="1" s="1"/>
  <c r="H59" i="1"/>
  <c r="G59" i="1"/>
  <c r="F59" i="1"/>
  <c r="E59" i="1"/>
  <c r="D59" i="1"/>
  <c r="C59" i="1"/>
  <c r="B59" i="1"/>
  <c r="A59" i="1"/>
  <c r="AB58" i="1"/>
  <c r="AA58" i="1"/>
  <c r="Z58" i="1"/>
  <c r="X58" i="1"/>
  <c r="W58" i="1"/>
  <c r="V58" i="1"/>
  <c r="T58" i="1"/>
  <c r="S58" i="1"/>
  <c r="R58" i="1"/>
  <c r="Q58" i="1"/>
  <c r="P58" i="1"/>
  <c r="O58" i="1"/>
  <c r="N58" i="1"/>
  <c r="M58" i="1"/>
  <c r="L58" i="1"/>
  <c r="K58" i="1"/>
  <c r="J58" i="1"/>
  <c r="I58" i="1"/>
  <c r="Y58" i="1" s="1"/>
  <c r="H58" i="1"/>
  <c r="G58" i="1"/>
  <c r="F58" i="1"/>
  <c r="E58" i="1"/>
  <c r="D58" i="1"/>
  <c r="C58" i="1"/>
  <c r="B58" i="1"/>
  <c r="A58" i="1"/>
  <c r="AB57" i="1"/>
  <c r="AA57" i="1"/>
  <c r="Z57" i="1"/>
  <c r="X57" i="1"/>
  <c r="W57" i="1"/>
  <c r="V57" i="1"/>
  <c r="T57" i="1"/>
  <c r="S57" i="1"/>
  <c r="R57" i="1"/>
  <c r="Q57" i="1"/>
  <c r="P57" i="1"/>
  <c r="O57" i="1"/>
  <c r="N57" i="1"/>
  <c r="M57" i="1"/>
  <c r="L57" i="1"/>
  <c r="K57" i="1"/>
  <c r="J57" i="1"/>
  <c r="I57" i="1"/>
  <c r="Y57" i="1" s="1"/>
  <c r="H57" i="1"/>
  <c r="G57" i="1"/>
  <c r="F57" i="1"/>
  <c r="E57" i="1"/>
  <c r="D57" i="1"/>
  <c r="C57" i="1"/>
  <c r="B57" i="1"/>
  <c r="A57" i="1"/>
  <c r="AB56" i="1"/>
  <c r="AA56" i="1"/>
  <c r="Z56" i="1"/>
  <c r="X56" i="1"/>
  <c r="W56" i="1"/>
  <c r="V56" i="1"/>
  <c r="T56" i="1"/>
  <c r="S56" i="1"/>
  <c r="R56" i="1"/>
  <c r="Q56" i="1"/>
  <c r="P56" i="1"/>
  <c r="O56" i="1"/>
  <c r="N56" i="1"/>
  <c r="M56" i="1"/>
  <c r="L56" i="1"/>
  <c r="K56" i="1"/>
  <c r="J56" i="1"/>
  <c r="I56" i="1"/>
  <c r="Y56" i="1" s="1"/>
  <c r="H56" i="1"/>
  <c r="G56" i="1"/>
  <c r="F56" i="1"/>
  <c r="E56" i="1"/>
  <c r="D56" i="1"/>
  <c r="C56" i="1"/>
  <c r="B56" i="1"/>
  <c r="A56" i="1"/>
  <c r="AB55" i="1"/>
  <c r="AA55" i="1"/>
  <c r="Z55" i="1"/>
  <c r="X55" i="1"/>
  <c r="W55" i="1"/>
  <c r="V55" i="1"/>
  <c r="T55" i="1"/>
  <c r="S55" i="1"/>
  <c r="R55" i="1"/>
  <c r="Q55" i="1"/>
  <c r="P55" i="1"/>
  <c r="O55" i="1"/>
  <c r="N55" i="1"/>
  <c r="M55" i="1"/>
  <c r="L55" i="1"/>
  <c r="K55" i="1"/>
  <c r="J55" i="1"/>
  <c r="I55" i="1"/>
  <c r="Y55" i="1" s="1"/>
  <c r="H55" i="1"/>
  <c r="G55" i="1"/>
  <c r="F55" i="1"/>
  <c r="E55" i="1"/>
  <c r="D55" i="1"/>
  <c r="C55" i="1"/>
  <c r="B55" i="1"/>
  <c r="A55" i="1"/>
  <c r="AB54" i="1"/>
  <c r="AA54" i="1"/>
  <c r="Z54" i="1"/>
  <c r="X54" i="1"/>
  <c r="W54" i="1"/>
  <c r="V54" i="1"/>
  <c r="T54" i="1"/>
  <c r="S54" i="1"/>
  <c r="R54" i="1"/>
  <c r="Q54" i="1"/>
  <c r="P54" i="1"/>
  <c r="O54" i="1"/>
  <c r="N54" i="1"/>
  <c r="M54" i="1"/>
  <c r="L54" i="1"/>
  <c r="K54" i="1"/>
  <c r="J54" i="1"/>
  <c r="I54" i="1"/>
  <c r="Y54" i="1" s="1"/>
  <c r="H54" i="1"/>
  <c r="G54" i="1"/>
  <c r="F54" i="1"/>
  <c r="E54" i="1"/>
  <c r="D54" i="1"/>
  <c r="C54" i="1"/>
  <c r="B54" i="1"/>
  <c r="A54" i="1"/>
  <c r="AB53" i="1"/>
  <c r="AA53" i="1"/>
  <c r="Z53" i="1"/>
  <c r="X53" i="1"/>
  <c r="W53" i="1"/>
  <c r="V53" i="1"/>
  <c r="T53" i="1"/>
  <c r="S53" i="1"/>
  <c r="R53" i="1"/>
  <c r="Q53" i="1"/>
  <c r="P53" i="1"/>
  <c r="O53" i="1"/>
  <c r="N53" i="1"/>
  <c r="M53" i="1"/>
  <c r="L53" i="1"/>
  <c r="K53" i="1"/>
  <c r="J53" i="1"/>
  <c r="I53" i="1"/>
  <c r="Y53" i="1" s="1"/>
  <c r="H53" i="1"/>
  <c r="G53" i="1"/>
  <c r="F53" i="1"/>
  <c r="E53" i="1"/>
  <c r="D53" i="1"/>
  <c r="C53" i="1"/>
  <c r="B53" i="1"/>
  <c r="A53" i="1"/>
  <c r="AB52" i="1"/>
  <c r="AA52" i="1"/>
  <c r="Z52" i="1"/>
  <c r="X52" i="1"/>
  <c r="W52" i="1"/>
  <c r="V52" i="1"/>
  <c r="T52" i="1"/>
  <c r="S52" i="1"/>
  <c r="R52" i="1"/>
  <c r="Q52" i="1"/>
  <c r="P52" i="1"/>
  <c r="O52" i="1"/>
  <c r="N52" i="1"/>
  <c r="M52" i="1"/>
  <c r="L52" i="1"/>
  <c r="K52" i="1"/>
  <c r="J52" i="1"/>
  <c r="I52" i="1"/>
  <c r="Y52" i="1" s="1"/>
  <c r="H52" i="1"/>
  <c r="G52" i="1"/>
  <c r="F52" i="1"/>
  <c r="E52" i="1"/>
  <c r="D52" i="1"/>
  <c r="C52" i="1"/>
  <c r="B52" i="1"/>
  <c r="A52" i="1"/>
  <c r="AB51" i="1"/>
  <c r="AA51" i="1"/>
  <c r="Z51" i="1"/>
  <c r="X51" i="1"/>
  <c r="W51" i="1"/>
  <c r="V51" i="1"/>
  <c r="T51" i="1"/>
  <c r="S51" i="1"/>
  <c r="R51" i="1"/>
  <c r="Q51" i="1"/>
  <c r="P51" i="1"/>
  <c r="O51" i="1"/>
  <c r="N51" i="1"/>
  <c r="M51" i="1"/>
  <c r="L51" i="1"/>
  <c r="K51" i="1"/>
  <c r="J51" i="1"/>
  <c r="I51" i="1"/>
  <c r="Y51" i="1" s="1"/>
  <c r="H51" i="1"/>
  <c r="G51" i="1"/>
  <c r="F51" i="1"/>
  <c r="E51" i="1"/>
  <c r="D51" i="1"/>
  <c r="C51" i="1"/>
  <c r="B51" i="1"/>
  <c r="A51" i="1"/>
  <c r="AB50" i="1"/>
  <c r="AA50" i="1"/>
  <c r="Z50" i="1"/>
  <c r="X50" i="1"/>
  <c r="W50" i="1"/>
  <c r="V50" i="1"/>
  <c r="T50" i="1"/>
  <c r="S50" i="1"/>
  <c r="R50" i="1"/>
  <c r="Q50" i="1"/>
  <c r="P50" i="1"/>
  <c r="O50" i="1"/>
  <c r="N50" i="1"/>
  <c r="M50" i="1"/>
  <c r="L50" i="1"/>
  <c r="K50" i="1"/>
  <c r="J50" i="1"/>
  <c r="I50" i="1"/>
  <c r="Y50" i="1" s="1"/>
  <c r="H50" i="1"/>
  <c r="G50" i="1"/>
  <c r="F50" i="1"/>
  <c r="E50" i="1"/>
  <c r="D50" i="1"/>
  <c r="C50" i="1"/>
  <c r="B50" i="1"/>
  <c r="A50" i="1"/>
  <c r="AB49" i="1"/>
  <c r="AA49" i="1"/>
  <c r="Z49" i="1"/>
  <c r="X49" i="1"/>
  <c r="W49" i="1"/>
  <c r="V49" i="1"/>
  <c r="T49" i="1"/>
  <c r="S49" i="1"/>
  <c r="R49" i="1"/>
  <c r="Q49" i="1"/>
  <c r="P49" i="1"/>
  <c r="O49" i="1"/>
  <c r="N49" i="1"/>
  <c r="M49" i="1"/>
  <c r="L49" i="1"/>
  <c r="K49" i="1"/>
  <c r="J49" i="1"/>
  <c r="I49" i="1"/>
  <c r="Y49" i="1" s="1"/>
  <c r="H49" i="1"/>
  <c r="G49" i="1"/>
  <c r="F49" i="1"/>
  <c r="E49" i="1"/>
  <c r="D49" i="1"/>
  <c r="C49" i="1"/>
  <c r="B49" i="1"/>
  <c r="A49" i="1"/>
  <c r="AB48" i="1"/>
  <c r="AA48" i="1"/>
  <c r="Z48" i="1"/>
  <c r="X48" i="1"/>
  <c r="W48" i="1"/>
  <c r="V48" i="1"/>
  <c r="T48" i="1"/>
  <c r="S48" i="1"/>
  <c r="R48" i="1"/>
  <c r="Q48" i="1"/>
  <c r="P48" i="1"/>
  <c r="O48" i="1"/>
  <c r="N48" i="1"/>
  <c r="M48" i="1"/>
  <c r="L48" i="1"/>
  <c r="K48" i="1"/>
  <c r="J48" i="1"/>
  <c r="I48" i="1"/>
  <c r="Y48" i="1" s="1"/>
  <c r="H48" i="1"/>
  <c r="G48" i="1"/>
  <c r="F48" i="1"/>
  <c r="E48" i="1"/>
  <c r="D48" i="1"/>
  <c r="C48" i="1"/>
  <c r="B48" i="1"/>
  <c r="A48" i="1"/>
  <c r="AB47" i="1"/>
  <c r="AA47" i="1"/>
  <c r="Z47" i="1"/>
  <c r="X47" i="1"/>
  <c r="W47" i="1"/>
  <c r="V47" i="1"/>
  <c r="T47" i="1"/>
  <c r="S47" i="1"/>
  <c r="R47" i="1"/>
  <c r="Q47" i="1"/>
  <c r="P47" i="1"/>
  <c r="O47" i="1"/>
  <c r="N47" i="1"/>
  <c r="M47" i="1"/>
  <c r="L47" i="1"/>
  <c r="K47" i="1"/>
  <c r="J47" i="1"/>
  <c r="I47" i="1"/>
  <c r="Y47" i="1" s="1"/>
  <c r="H47" i="1"/>
  <c r="G47" i="1"/>
  <c r="F47" i="1"/>
  <c r="E47" i="1"/>
  <c r="D47" i="1"/>
  <c r="C47" i="1"/>
  <c r="B47" i="1"/>
  <c r="A47" i="1"/>
  <c r="AB46" i="1"/>
  <c r="AA46" i="1"/>
  <c r="Z46" i="1"/>
  <c r="X46" i="1"/>
  <c r="W46" i="1"/>
  <c r="V46" i="1"/>
  <c r="T46" i="1"/>
  <c r="S46" i="1"/>
  <c r="R46" i="1"/>
  <c r="Q46" i="1"/>
  <c r="P46" i="1"/>
  <c r="O46" i="1"/>
  <c r="N46" i="1"/>
  <c r="M46" i="1"/>
  <c r="L46" i="1"/>
  <c r="K46" i="1"/>
  <c r="J46" i="1"/>
  <c r="I46" i="1"/>
  <c r="Y46" i="1" s="1"/>
  <c r="H46" i="1"/>
  <c r="G46" i="1"/>
  <c r="F46" i="1"/>
  <c r="E46" i="1"/>
  <c r="D46" i="1"/>
  <c r="C46" i="1"/>
  <c r="B46" i="1"/>
  <c r="A46" i="1"/>
  <c r="AB45" i="1"/>
  <c r="AA45" i="1"/>
  <c r="Z45" i="1"/>
  <c r="X45" i="1"/>
  <c r="W45" i="1"/>
  <c r="V45" i="1"/>
  <c r="T45" i="1"/>
  <c r="S45" i="1"/>
  <c r="R45" i="1"/>
  <c r="Q45" i="1"/>
  <c r="P45" i="1"/>
  <c r="O45" i="1"/>
  <c r="N45" i="1"/>
  <c r="M45" i="1"/>
  <c r="L45" i="1"/>
  <c r="K45" i="1"/>
  <c r="J45" i="1"/>
  <c r="I45" i="1"/>
  <c r="Y45" i="1" s="1"/>
  <c r="H45" i="1"/>
  <c r="G45" i="1"/>
  <c r="F45" i="1"/>
  <c r="E45" i="1"/>
  <c r="D45" i="1"/>
  <c r="C45" i="1"/>
  <c r="B45" i="1"/>
  <c r="A45" i="1"/>
  <c r="AB44" i="1"/>
  <c r="AA44" i="1"/>
  <c r="Z44" i="1"/>
  <c r="X44" i="1"/>
  <c r="W44" i="1"/>
  <c r="V44" i="1"/>
  <c r="T44" i="1"/>
  <c r="S44" i="1"/>
  <c r="R44" i="1"/>
  <c r="Q44" i="1"/>
  <c r="P44" i="1"/>
  <c r="O44" i="1"/>
  <c r="N44" i="1"/>
  <c r="M44" i="1"/>
  <c r="L44" i="1"/>
  <c r="K44" i="1"/>
  <c r="J44" i="1"/>
  <c r="I44" i="1"/>
  <c r="Y44" i="1" s="1"/>
  <c r="H44" i="1"/>
  <c r="G44" i="1"/>
  <c r="F44" i="1"/>
  <c r="E44" i="1"/>
  <c r="D44" i="1"/>
  <c r="C44" i="1"/>
  <c r="B44" i="1"/>
  <c r="A44" i="1"/>
  <c r="AB43" i="1"/>
  <c r="AA43" i="1"/>
  <c r="Z43" i="1"/>
  <c r="X43" i="1"/>
  <c r="W43" i="1"/>
  <c r="V43" i="1"/>
  <c r="T43" i="1"/>
  <c r="S43" i="1"/>
  <c r="R43" i="1"/>
  <c r="Q43" i="1"/>
  <c r="P43" i="1"/>
  <c r="O43" i="1"/>
  <c r="N43" i="1"/>
  <c r="M43" i="1"/>
  <c r="L43" i="1"/>
  <c r="K43" i="1"/>
  <c r="J43" i="1"/>
  <c r="I43" i="1"/>
  <c r="Y43" i="1" s="1"/>
  <c r="H43" i="1"/>
  <c r="G43" i="1"/>
  <c r="F43" i="1"/>
  <c r="E43" i="1"/>
  <c r="D43" i="1"/>
  <c r="C43" i="1"/>
  <c r="B43" i="1"/>
  <c r="A43" i="1"/>
  <c r="AB42" i="1"/>
  <c r="AA42" i="1"/>
  <c r="Z42" i="1"/>
  <c r="X42" i="1"/>
  <c r="W42" i="1"/>
  <c r="V42" i="1"/>
  <c r="T42" i="1"/>
  <c r="S42" i="1"/>
  <c r="R42" i="1"/>
  <c r="Q42" i="1"/>
  <c r="P42" i="1"/>
  <c r="O42" i="1"/>
  <c r="N42" i="1"/>
  <c r="M42" i="1"/>
  <c r="L42" i="1"/>
  <c r="K42" i="1"/>
  <c r="J42" i="1"/>
  <c r="I42" i="1"/>
  <c r="Y42" i="1" s="1"/>
  <c r="H42" i="1"/>
  <c r="G42" i="1"/>
  <c r="F42" i="1"/>
  <c r="E42" i="1"/>
  <c r="D42" i="1"/>
  <c r="C42" i="1"/>
  <c r="B42" i="1"/>
  <c r="A42" i="1"/>
  <c r="AB41" i="1"/>
  <c r="AA41" i="1"/>
  <c r="Z41" i="1"/>
  <c r="X41" i="1"/>
  <c r="W41" i="1"/>
  <c r="V41" i="1"/>
  <c r="T41" i="1"/>
  <c r="S41" i="1"/>
  <c r="R41" i="1"/>
  <c r="Q41" i="1"/>
  <c r="P41" i="1"/>
  <c r="O41" i="1"/>
  <c r="N41" i="1"/>
  <c r="M41" i="1"/>
  <c r="L41" i="1"/>
  <c r="K41" i="1"/>
  <c r="J41" i="1"/>
  <c r="I41" i="1"/>
  <c r="Y41" i="1" s="1"/>
  <c r="H41" i="1"/>
  <c r="G41" i="1"/>
  <c r="F41" i="1"/>
  <c r="E41" i="1"/>
  <c r="D41" i="1"/>
  <c r="C41" i="1"/>
  <c r="B41" i="1"/>
  <c r="A41" i="1"/>
  <c r="AB40" i="1"/>
  <c r="AA40" i="1"/>
  <c r="Z40" i="1"/>
  <c r="X40" i="1"/>
  <c r="W40" i="1"/>
  <c r="V40" i="1"/>
  <c r="T40" i="1"/>
  <c r="S40" i="1"/>
  <c r="R40" i="1"/>
  <c r="Q40" i="1"/>
  <c r="P40" i="1"/>
  <c r="O40" i="1"/>
  <c r="N40" i="1"/>
  <c r="M40" i="1"/>
  <c r="L40" i="1"/>
  <c r="K40" i="1"/>
  <c r="J40" i="1"/>
  <c r="I40" i="1"/>
  <c r="Y40" i="1" s="1"/>
  <c r="H40" i="1"/>
  <c r="G40" i="1"/>
  <c r="F40" i="1"/>
  <c r="E40" i="1"/>
  <c r="D40" i="1"/>
  <c r="C40" i="1"/>
  <c r="B40" i="1"/>
  <c r="A40" i="1"/>
  <c r="AB39" i="1"/>
  <c r="AA39" i="1"/>
  <c r="Z39" i="1"/>
  <c r="X39" i="1"/>
  <c r="W39" i="1"/>
  <c r="V39" i="1"/>
  <c r="T39" i="1"/>
  <c r="S39" i="1"/>
  <c r="R39" i="1"/>
  <c r="Q39" i="1"/>
  <c r="P39" i="1"/>
  <c r="O39" i="1"/>
  <c r="N39" i="1"/>
  <c r="M39" i="1"/>
  <c r="L39" i="1"/>
  <c r="K39" i="1"/>
  <c r="J39" i="1"/>
  <c r="I39" i="1"/>
  <c r="Y39" i="1" s="1"/>
  <c r="H39" i="1"/>
  <c r="G39" i="1"/>
  <c r="F39" i="1"/>
  <c r="E39" i="1"/>
  <c r="D39" i="1"/>
  <c r="C39" i="1"/>
  <c r="B39" i="1"/>
  <c r="A39" i="1"/>
  <c r="AB38" i="1"/>
  <c r="AA38" i="1"/>
  <c r="Z38" i="1"/>
  <c r="X38" i="1"/>
  <c r="W38" i="1"/>
  <c r="V38" i="1"/>
  <c r="T38" i="1"/>
  <c r="S38" i="1"/>
  <c r="R38" i="1"/>
  <c r="Q38" i="1"/>
  <c r="P38" i="1"/>
  <c r="O38" i="1"/>
  <c r="N38" i="1"/>
  <c r="M38" i="1"/>
  <c r="L38" i="1"/>
  <c r="K38" i="1"/>
  <c r="J38" i="1"/>
  <c r="I38" i="1"/>
  <c r="Y38" i="1" s="1"/>
  <c r="H38" i="1"/>
  <c r="G38" i="1"/>
  <c r="F38" i="1"/>
  <c r="E38" i="1"/>
  <c r="D38" i="1"/>
  <c r="C38" i="1"/>
  <c r="B38" i="1"/>
  <c r="A38" i="1"/>
  <c r="AB37" i="1"/>
  <c r="AA37" i="1"/>
  <c r="Z37" i="1"/>
  <c r="X37" i="1"/>
  <c r="W37" i="1"/>
  <c r="V37" i="1"/>
  <c r="T37" i="1"/>
  <c r="S37" i="1"/>
  <c r="R37" i="1"/>
  <c r="Q37" i="1"/>
  <c r="P37" i="1"/>
  <c r="O37" i="1"/>
  <c r="N37" i="1"/>
  <c r="M37" i="1"/>
  <c r="L37" i="1"/>
  <c r="K37" i="1"/>
  <c r="J37" i="1"/>
  <c r="I37" i="1"/>
  <c r="Y37" i="1" s="1"/>
  <c r="H37" i="1"/>
  <c r="G37" i="1"/>
  <c r="F37" i="1"/>
  <c r="E37" i="1"/>
  <c r="D37" i="1"/>
  <c r="C37" i="1"/>
  <c r="B37" i="1"/>
  <c r="A37" i="1"/>
  <c r="AB36" i="1"/>
  <c r="AA36" i="1"/>
  <c r="Z36" i="1"/>
  <c r="X36" i="1"/>
  <c r="W36" i="1"/>
  <c r="V36" i="1"/>
  <c r="T36" i="1"/>
  <c r="S36" i="1"/>
  <c r="R36" i="1"/>
  <c r="Q36" i="1"/>
  <c r="P36" i="1"/>
  <c r="O36" i="1"/>
  <c r="N36" i="1"/>
  <c r="M36" i="1"/>
  <c r="L36" i="1"/>
  <c r="K36" i="1"/>
  <c r="J36" i="1"/>
  <c r="I36" i="1"/>
  <c r="Y36" i="1" s="1"/>
  <c r="H36" i="1"/>
  <c r="G36" i="1"/>
  <c r="F36" i="1"/>
  <c r="E36" i="1"/>
  <c r="D36" i="1"/>
  <c r="C36" i="1"/>
  <c r="B36" i="1"/>
  <c r="A36" i="1"/>
  <c r="AB35" i="1"/>
  <c r="AA35" i="1"/>
  <c r="Z35" i="1"/>
  <c r="X35" i="1"/>
  <c r="W35" i="1"/>
  <c r="V35" i="1"/>
  <c r="T35" i="1"/>
  <c r="S35" i="1"/>
  <c r="R35" i="1"/>
  <c r="Q35" i="1"/>
  <c r="P35" i="1"/>
  <c r="O35" i="1"/>
  <c r="N35" i="1"/>
  <c r="M35" i="1"/>
  <c r="L35" i="1"/>
  <c r="K35" i="1"/>
  <c r="J35" i="1"/>
  <c r="I35" i="1"/>
  <c r="Y35" i="1" s="1"/>
  <c r="H35" i="1"/>
  <c r="G35" i="1"/>
  <c r="F35" i="1"/>
  <c r="E35" i="1"/>
  <c r="D35" i="1"/>
  <c r="C35" i="1"/>
  <c r="B35" i="1"/>
  <c r="A35" i="1"/>
  <c r="AB34" i="1"/>
  <c r="AA34" i="1"/>
  <c r="Z34" i="1"/>
  <c r="X34" i="1"/>
  <c r="W34" i="1"/>
  <c r="V34" i="1"/>
  <c r="T34" i="1"/>
  <c r="S34" i="1"/>
  <c r="R34" i="1"/>
  <c r="Q34" i="1"/>
  <c r="P34" i="1"/>
  <c r="O34" i="1"/>
  <c r="N34" i="1"/>
  <c r="M34" i="1"/>
  <c r="L34" i="1"/>
  <c r="K34" i="1"/>
  <c r="J34" i="1"/>
  <c r="I34" i="1"/>
  <c r="Y34" i="1" s="1"/>
  <c r="H34" i="1"/>
  <c r="G34" i="1"/>
  <c r="F34" i="1"/>
  <c r="E34" i="1"/>
  <c r="D34" i="1"/>
  <c r="C34" i="1"/>
  <c r="B34" i="1"/>
  <c r="A34" i="1"/>
  <c r="AB33" i="1"/>
  <c r="AA33" i="1"/>
  <c r="Z33" i="1"/>
  <c r="X33" i="1"/>
  <c r="W33" i="1"/>
  <c r="V33" i="1"/>
  <c r="T33" i="1"/>
  <c r="S33" i="1"/>
  <c r="R33" i="1"/>
  <c r="Q33" i="1"/>
  <c r="P33" i="1"/>
  <c r="O33" i="1"/>
  <c r="N33" i="1"/>
  <c r="M33" i="1"/>
  <c r="L33" i="1"/>
  <c r="K33" i="1"/>
  <c r="J33" i="1"/>
  <c r="I33" i="1"/>
  <c r="Y33" i="1" s="1"/>
  <c r="H33" i="1"/>
  <c r="G33" i="1"/>
  <c r="F33" i="1"/>
  <c r="E33" i="1"/>
  <c r="D33" i="1"/>
  <c r="C33" i="1"/>
  <c r="B33" i="1"/>
  <c r="A33" i="1"/>
  <c r="AB32" i="1"/>
  <c r="AA32" i="1"/>
  <c r="Z32" i="1"/>
  <c r="X32" i="1"/>
  <c r="W32" i="1"/>
  <c r="V32" i="1"/>
  <c r="T32" i="1"/>
  <c r="S32" i="1"/>
  <c r="R32" i="1"/>
  <c r="Q32" i="1"/>
  <c r="P32" i="1"/>
  <c r="O32" i="1"/>
  <c r="N32" i="1"/>
  <c r="M32" i="1"/>
  <c r="L32" i="1"/>
  <c r="K32" i="1"/>
  <c r="J32" i="1"/>
  <c r="I32" i="1"/>
  <c r="Y32" i="1" s="1"/>
  <c r="H32" i="1"/>
  <c r="G32" i="1"/>
  <c r="F32" i="1"/>
  <c r="E32" i="1"/>
  <c r="D32" i="1"/>
  <c r="C32" i="1"/>
  <c r="B32" i="1"/>
  <c r="A32" i="1"/>
  <c r="AB31" i="1"/>
  <c r="AA31" i="1"/>
  <c r="Z31" i="1"/>
  <c r="X31" i="1"/>
  <c r="W31" i="1"/>
  <c r="V31" i="1"/>
  <c r="T31" i="1"/>
  <c r="S31" i="1"/>
  <c r="R31" i="1"/>
  <c r="Q31" i="1"/>
  <c r="P31" i="1"/>
  <c r="O31" i="1"/>
  <c r="N31" i="1"/>
  <c r="M31" i="1"/>
  <c r="L31" i="1"/>
  <c r="K31" i="1"/>
  <c r="J31" i="1"/>
  <c r="I31" i="1"/>
  <c r="Y31" i="1" s="1"/>
  <c r="H31" i="1"/>
  <c r="G31" i="1"/>
  <c r="F31" i="1"/>
  <c r="E31" i="1"/>
  <c r="D31" i="1"/>
  <c r="C31" i="1"/>
  <c r="B31" i="1"/>
  <c r="A31" i="1"/>
  <c r="AB30" i="1"/>
  <c r="AA30" i="1"/>
  <c r="Z30" i="1"/>
  <c r="X30" i="1"/>
  <c r="W30" i="1"/>
  <c r="V30" i="1"/>
  <c r="T30" i="1"/>
  <c r="S30" i="1"/>
  <c r="R30" i="1"/>
  <c r="Q30" i="1"/>
  <c r="P30" i="1"/>
  <c r="O30" i="1"/>
  <c r="N30" i="1"/>
  <c r="M30" i="1"/>
  <c r="L30" i="1"/>
  <c r="K30" i="1"/>
  <c r="J30" i="1"/>
  <c r="I30" i="1"/>
  <c r="Y30" i="1" s="1"/>
  <c r="H30" i="1"/>
  <c r="G30" i="1"/>
  <c r="F30" i="1"/>
  <c r="E30" i="1"/>
  <c r="D30" i="1"/>
  <c r="C30" i="1"/>
  <c r="B30" i="1"/>
  <c r="A30" i="1"/>
  <c r="AB29" i="1"/>
  <c r="AA29" i="1"/>
  <c r="Z29" i="1"/>
  <c r="X29" i="1"/>
  <c r="W29" i="1"/>
  <c r="V29" i="1"/>
  <c r="T29" i="1"/>
  <c r="S29" i="1"/>
  <c r="R29" i="1"/>
  <c r="Q29" i="1"/>
  <c r="P29" i="1"/>
  <c r="O29" i="1"/>
  <c r="N29" i="1"/>
  <c r="M29" i="1"/>
  <c r="L29" i="1"/>
  <c r="K29" i="1"/>
  <c r="J29" i="1"/>
  <c r="I29" i="1"/>
  <c r="Y29" i="1" s="1"/>
  <c r="H29" i="1"/>
  <c r="G29" i="1"/>
  <c r="F29" i="1"/>
  <c r="E29" i="1"/>
  <c r="D29" i="1"/>
  <c r="C29" i="1"/>
  <c r="B29" i="1"/>
  <c r="A29" i="1"/>
  <c r="AB28" i="1"/>
  <c r="AA28" i="1"/>
  <c r="Z28" i="1"/>
  <c r="X28" i="1"/>
  <c r="W28" i="1"/>
  <c r="V28" i="1"/>
  <c r="T28" i="1"/>
  <c r="S28" i="1"/>
  <c r="R28" i="1"/>
  <c r="Q28" i="1"/>
  <c r="P28" i="1"/>
  <c r="O28" i="1"/>
  <c r="N28" i="1"/>
  <c r="M28" i="1"/>
  <c r="L28" i="1"/>
  <c r="K28" i="1"/>
  <c r="J28" i="1"/>
  <c r="I28" i="1"/>
  <c r="Y28" i="1" s="1"/>
  <c r="H28" i="1"/>
  <c r="G28" i="1"/>
  <c r="F28" i="1"/>
  <c r="E28" i="1"/>
  <c r="D28" i="1"/>
  <c r="C28" i="1"/>
  <c r="B28" i="1"/>
  <c r="A28" i="1"/>
  <c r="AB27" i="1"/>
  <c r="AA27" i="1"/>
  <c r="Z27" i="1"/>
  <c r="X27" i="1"/>
  <c r="W27" i="1"/>
  <c r="V27" i="1"/>
  <c r="T27" i="1"/>
  <c r="S27" i="1"/>
  <c r="R27" i="1"/>
  <c r="Q27" i="1"/>
  <c r="P27" i="1"/>
  <c r="O27" i="1"/>
  <c r="N27" i="1"/>
  <c r="M27" i="1"/>
  <c r="L27" i="1"/>
  <c r="K27" i="1"/>
  <c r="J27" i="1"/>
  <c r="I27" i="1"/>
  <c r="Y27" i="1" s="1"/>
  <c r="H27" i="1"/>
  <c r="G27" i="1"/>
  <c r="F27" i="1"/>
  <c r="E27" i="1"/>
  <c r="D27" i="1"/>
  <c r="C27" i="1"/>
  <c r="B27" i="1"/>
  <c r="A27" i="1"/>
  <c r="AB26" i="1"/>
  <c r="AA26" i="1"/>
  <c r="Z26" i="1"/>
  <c r="X26" i="1"/>
  <c r="W26" i="1"/>
  <c r="V26" i="1"/>
  <c r="T26" i="1"/>
  <c r="S26" i="1"/>
  <c r="R26" i="1"/>
  <c r="Q26" i="1"/>
  <c r="P26" i="1"/>
  <c r="O26" i="1"/>
  <c r="N26" i="1"/>
  <c r="M26" i="1"/>
  <c r="L26" i="1"/>
  <c r="K26" i="1"/>
  <c r="J26" i="1"/>
  <c r="I26" i="1"/>
  <c r="Y26" i="1" s="1"/>
  <c r="H26" i="1"/>
  <c r="G26" i="1"/>
  <c r="F26" i="1"/>
  <c r="E26" i="1"/>
  <c r="D26" i="1"/>
  <c r="C26" i="1"/>
  <c r="B26" i="1"/>
  <c r="A26" i="1"/>
  <c r="AB25" i="1"/>
  <c r="AA25" i="1"/>
  <c r="Z25" i="1"/>
  <c r="X25" i="1"/>
  <c r="W25" i="1"/>
  <c r="V25" i="1"/>
  <c r="T25" i="1"/>
  <c r="S25" i="1"/>
  <c r="R25" i="1"/>
  <c r="Q25" i="1"/>
  <c r="P25" i="1"/>
  <c r="O25" i="1"/>
  <c r="N25" i="1"/>
  <c r="M25" i="1"/>
  <c r="L25" i="1"/>
  <c r="K25" i="1"/>
  <c r="J25" i="1"/>
  <c r="I25" i="1"/>
  <c r="Y25" i="1" s="1"/>
  <c r="H25" i="1"/>
  <c r="G25" i="1"/>
  <c r="F25" i="1"/>
  <c r="E25" i="1"/>
  <c r="D25" i="1"/>
  <c r="C25" i="1"/>
  <c r="B25" i="1"/>
  <c r="A25" i="1"/>
  <c r="AB24" i="1"/>
  <c r="AA24" i="1"/>
  <c r="Z24" i="1"/>
  <c r="X24" i="1"/>
  <c r="W24" i="1"/>
  <c r="V24" i="1"/>
  <c r="T24" i="1"/>
  <c r="S24" i="1"/>
  <c r="R24" i="1"/>
  <c r="Q24" i="1"/>
  <c r="P24" i="1"/>
  <c r="O24" i="1"/>
  <c r="N24" i="1"/>
  <c r="M24" i="1"/>
  <c r="L24" i="1"/>
  <c r="K24" i="1"/>
  <c r="J24" i="1"/>
  <c r="I24" i="1"/>
  <c r="Y24" i="1" s="1"/>
  <c r="H24" i="1"/>
  <c r="G24" i="1"/>
  <c r="F24" i="1"/>
  <c r="E24" i="1"/>
  <c r="D24" i="1"/>
  <c r="C24" i="1"/>
  <c r="B24" i="1"/>
  <c r="A24" i="1"/>
  <c r="AB23" i="1"/>
  <c r="AA23" i="1"/>
  <c r="Z23" i="1"/>
  <c r="X23" i="1"/>
  <c r="W23" i="1"/>
  <c r="V23" i="1"/>
  <c r="T23" i="1"/>
  <c r="S23" i="1"/>
  <c r="R23" i="1"/>
  <c r="Q23" i="1"/>
  <c r="P23" i="1"/>
  <c r="O23" i="1"/>
  <c r="N23" i="1"/>
  <c r="M23" i="1"/>
  <c r="L23" i="1"/>
  <c r="K23" i="1"/>
  <c r="J23" i="1"/>
  <c r="I23" i="1"/>
  <c r="Y23" i="1" s="1"/>
  <c r="H23" i="1"/>
  <c r="G23" i="1"/>
  <c r="F23" i="1"/>
  <c r="E23" i="1"/>
  <c r="D23" i="1"/>
  <c r="C23" i="1"/>
  <c r="B23" i="1"/>
  <c r="A23" i="1"/>
  <c r="AB22" i="1"/>
  <c r="AA22" i="1"/>
  <c r="Z22" i="1"/>
  <c r="X22" i="1"/>
  <c r="W22" i="1"/>
  <c r="V22" i="1"/>
  <c r="T22" i="1"/>
  <c r="S22" i="1"/>
  <c r="R22" i="1"/>
  <c r="Q22" i="1"/>
  <c r="P22" i="1"/>
  <c r="O22" i="1"/>
  <c r="N22" i="1"/>
  <c r="M22" i="1"/>
  <c r="L22" i="1"/>
  <c r="K22" i="1"/>
  <c r="J22" i="1"/>
  <c r="I22" i="1"/>
  <c r="Y22" i="1" s="1"/>
  <c r="H22" i="1"/>
  <c r="G22" i="1"/>
  <c r="F22" i="1"/>
  <c r="E22" i="1"/>
  <c r="D22" i="1"/>
  <c r="C22" i="1"/>
  <c r="B22" i="1"/>
  <c r="A22" i="1"/>
  <c r="AB21" i="1"/>
  <c r="AA21" i="1"/>
  <c r="Z21" i="1"/>
  <c r="X21" i="1"/>
  <c r="W21" i="1"/>
  <c r="V21" i="1"/>
  <c r="T21" i="1"/>
  <c r="S21" i="1"/>
  <c r="R21" i="1"/>
  <c r="Q21" i="1"/>
  <c r="P21" i="1"/>
  <c r="O21" i="1"/>
  <c r="N21" i="1"/>
  <c r="M21" i="1"/>
  <c r="L21" i="1"/>
  <c r="K21" i="1"/>
  <c r="J21" i="1"/>
  <c r="I21" i="1"/>
  <c r="Y21" i="1" s="1"/>
  <c r="H21" i="1"/>
  <c r="G21" i="1"/>
  <c r="F21" i="1"/>
  <c r="E21" i="1"/>
  <c r="D21" i="1"/>
  <c r="C21" i="1"/>
  <c r="B21" i="1"/>
  <c r="A21" i="1"/>
  <c r="AB20" i="1"/>
  <c r="AA20" i="1"/>
  <c r="Z20" i="1"/>
  <c r="X20" i="1"/>
  <c r="W20" i="1"/>
  <c r="V20" i="1"/>
  <c r="T20" i="1"/>
  <c r="S20" i="1"/>
  <c r="R20" i="1"/>
  <c r="Q20" i="1"/>
  <c r="P20" i="1"/>
  <c r="O20" i="1"/>
  <c r="N20" i="1"/>
  <c r="M20" i="1"/>
  <c r="L20" i="1"/>
  <c r="K20" i="1"/>
  <c r="J20" i="1"/>
  <c r="I20" i="1"/>
  <c r="Y20" i="1" s="1"/>
  <c r="H20" i="1"/>
  <c r="G20" i="1"/>
  <c r="F20" i="1"/>
  <c r="E20" i="1"/>
  <c r="D20" i="1"/>
  <c r="C20" i="1"/>
  <c r="B20" i="1"/>
  <c r="A20" i="1"/>
  <c r="AB19" i="1"/>
  <c r="AA19" i="1"/>
  <c r="Z19" i="1"/>
  <c r="X19" i="1"/>
  <c r="W19" i="1"/>
  <c r="V19" i="1"/>
  <c r="T19" i="1"/>
  <c r="S19" i="1"/>
  <c r="R19" i="1"/>
  <c r="Q19" i="1"/>
  <c r="P19" i="1"/>
  <c r="O19" i="1"/>
  <c r="N19" i="1"/>
  <c r="M19" i="1"/>
  <c r="L19" i="1"/>
  <c r="K19" i="1"/>
  <c r="J19" i="1"/>
  <c r="I19" i="1"/>
  <c r="Y19" i="1" s="1"/>
  <c r="H19" i="1"/>
  <c r="G19" i="1"/>
  <c r="F19" i="1"/>
  <c r="E19" i="1"/>
  <c r="D19" i="1"/>
  <c r="C19" i="1"/>
  <c r="B19" i="1"/>
  <c r="A19" i="1"/>
  <c r="AB18" i="1"/>
  <c r="AA18" i="1"/>
  <c r="Z18" i="1"/>
  <c r="X18" i="1"/>
  <c r="W18" i="1"/>
  <c r="V18" i="1"/>
  <c r="T18" i="1"/>
  <c r="S18" i="1"/>
  <c r="R18" i="1"/>
  <c r="Q18" i="1"/>
  <c r="P18" i="1"/>
  <c r="O18" i="1"/>
  <c r="N18" i="1"/>
  <c r="M18" i="1"/>
  <c r="L18" i="1"/>
  <c r="K18" i="1"/>
  <c r="J18" i="1"/>
  <c r="I18" i="1"/>
  <c r="Y18" i="1" s="1"/>
  <c r="H18" i="1"/>
  <c r="G18" i="1"/>
  <c r="F18" i="1"/>
  <c r="E18" i="1"/>
  <c r="D18" i="1"/>
  <c r="C18" i="1"/>
  <c r="B18" i="1"/>
  <c r="A18" i="1"/>
  <c r="AB17" i="1"/>
  <c r="AA17" i="1"/>
  <c r="Z17" i="1"/>
  <c r="X17" i="1"/>
  <c r="W17" i="1"/>
  <c r="V17" i="1"/>
  <c r="T17" i="1"/>
  <c r="S17" i="1"/>
  <c r="R17" i="1"/>
  <c r="Q17" i="1"/>
  <c r="P17" i="1"/>
  <c r="O17" i="1"/>
  <c r="N17" i="1"/>
  <c r="M17" i="1"/>
  <c r="L17" i="1"/>
  <c r="K17" i="1"/>
  <c r="J17" i="1"/>
  <c r="I17" i="1"/>
  <c r="Y17" i="1" s="1"/>
  <c r="H17" i="1"/>
  <c r="G17" i="1"/>
  <c r="F17" i="1"/>
  <c r="E17" i="1"/>
  <c r="D17" i="1"/>
  <c r="C17" i="1"/>
  <c r="B17" i="1"/>
  <c r="A17" i="1"/>
  <c r="AB16" i="1"/>
  <c r="AA16" i="1"/>
  <c r="Z16" i="1"/>
  <c r="X16" i="1"/>
  <c r="W16" i="1"/>
  <c r="V16" i="1"/>
  <c r="T16" i="1"/>
  <c r="S16" i="1"/>
  <c r="R16" i="1"/>
  <c r="Q16" i="1"/>
  <c r="P16" i="1"/>
  <c r="O16" i="1"/>
  <c r="N16" i="1"/>
  <c r="M16" i="1"/>
  <c r="L16" i="1"/>
  <c r="K16" i="1"/>
  <c r="J16" i="1"/>
  <c r="I16" i="1"/>
  <c r="Y16" i="1" s="1"/>
  <c r="H16" i="1"/>
  <c r="G16" i="1"/>
  <c r="F16" i="1"/>
  <c r="E16" i="1"/>
  <c r="D16" i="1"/>
  <c r="C16" i="1"/>
  <c r="B16" i="1"/>
  <c r="A16" i="1"/>
  <c r="AB15" i="1"/>
  <c r="AA15" i="1"/>
  <c r="Z15" i="1"/>
  <c r="X15" i="1"/>
  <c r="W15" i="1"/>
  <c r="V15" i="1"/>
  <c r="T15" i="1"/>
  <c r="S15" i="1"/>
  <c r="R15" i="1"/>
  <c r="Q15" i="1"/>
  <c r="P15" i="1"/>
  <c r="O15" i="1"/>
  <c r="N15" i="1"/>
  <c r="M15" i="1"/>
  <c r="L15" i="1"/>
  <c r="K15" i="1"/>
  <c r="J15" i="1"/>
  <c r="I15" i="1"/>
  <c r="Y15" i="1" s="1"/>
  <c r="H15" i="1"/>
  <c r="G15" i="1"/>
  <c r="F15" i="1"/>
  <c r="E15" i="1"/>
  <c r="D15" i="1"/>
  <c r="C15" i="1"/>
  <c r="B15" i="1"/>
  <c r="A15" i="1"/>
  <c r="AB14" i="1"/>
  <c r="AA14" i="1"/>
  <c r="Z14" i="1"/>
  <c r="X14" i="1"/>
  <c r="W14" i="1"/>
  <c r="V14" i="1"/>
  <c r="T14" i="1"/>
  <c r="S14" i="1"/>
  <c r="R14" i="1"/>
  <c r="Q14" i="1"/>
  <c r="P14" i="1"/>
  <c r="O14" i="1"/>
  <c r="N14" i="1"/>
  <c r="M14" i="1"/>
  <c r="L14" i="1"/>
  <c r="K14" i="1"/>
  <c r="J14" i="1"/>
  <c r="I14" i="1"/>
  <c r="Y14" i="1" s="1"/>
  <c r="H14" i="1"/>
  <c r="G14" i="1"/>
  <c r="F14" i="1"/>
  <c r="E14" i="1"/>
  <c r="D14" i="1"/>
  <c r="C14" i="1"/>
  <c r="B14" i="1"/>
  <c r="A14" i="1"/>
  <c r="AB13" i="1"/>
  <c r="AA13" i="1"/>
  <c r="Z13" i="1"/>
  <c r="X13" i="1"/>
  <c r="W13" i="1"/>
  <c r="V13" i="1"/>
  <c r="T13" i="1"/>
  <c r="S13" i="1"/>
  <c r="R13" i="1"/>
  <c r="Q13" i="1"/>
  <c r="P13" i="1"/>
  <c r="O13" i="1"/>
  <c r="N13" i="1"/>
  <c r="M13" i="1"/>
  <c r="L13" i="1"/>
  <c r="K13" i="1"/>
  <c r="J13" i="1"/>
  <c r="I13" i="1"/>
  <c r="Y13" i="1" s="1"/>
  <c r="H13" i="1"/>
  <c r="G13" i="1"/>
  <c r="F13" i="1"/>
  <c r="E13" i="1"/>
  <c r="D13" i="1"/>
  <c r="C13" i="1"/>
  <c r="B13" i="1"/>
  <c r="A13" i="1"/>
  <c r="AB12" i="1"/>
  <c r="AA12" i="1"/>
  <c r="Z12" i="1"/>
  <c r="X12" i="1"/>
  <c r="W12" i="1"/>
  <c r="V12" i="1"/>
  <c r="T12" i="1"/>
  <c r="S12" i="1"/>
  <c r="R12" i="1"/>
  <c r="Q12" i="1"/>
  <c r="P12" i="1"/>
  <c r="O12" i="1"/>
  <c r="N12" i="1"/>
  <c r="M12" i="1"/>
  <c r="L12" i="1"/>
  <c r="K12" i="1"/>
  <c r="J12" i="1"/>
  <c r="I12" i="1"/>
  <c r="Y12" i="1" s="1"/>
  <c r="H12" i="1"/>
  <c r="G12" i="1"/>
  <c r="F12" i="1"/>
  <c r="E12" i="1"/>
  <c r="D12" i="1"/>
  <c r="C12" i="1"/>
  <c r="B12" i="1"/>
  <c r="A12" i="1"/>
  <c r="AB11" i="1"/>
  <c r="AA11" i="1"/>
  <c r="Z11" i="1"/>
  <c r="X11" i="1"/>
  <c r="W11" i="1"/>
  <c r="V11" i="1"/>
  <c r="T11" i="1"/>
  <c r="S11" i="1"/>
  <c r="R11" i="1"/>
  <c r="Q11" i="1"/>
  <c r="P11" i="1"/>
  <c r="O11" i="1"/>
  <c r="N11" i="1"/>
  <c r="M11" i="1"/>
  <c r="L11" i="1"/>
  <c r="K11" i="1"/>
  <c r="J11" i="1"/>
  <c r="I11" i="1"/>
  <c r="Y11" i="1" s="1"/>
  <c r="H11" i="1"/>
  <c r="G11" i="1"/>
  <c r="F11" i="1"/>
  <c r="E11" i="1"/>
  <c r="D11" i="1"/>
  <c r="C11" i="1"/>
  <c r="B11" i="1"/>
  <c r="A11" i="1"/>
  <c r="AB10" i="1"/>
  <c r="AA10" i="1"/>
  <c r="Z10" i="1"/>
  <c r="X10" i="1"/>
  <c r="W10" i="1"/>
  <c r="V10" i="1"/>
  <c r="T10" i="1"/>
  <c r="S10" i="1"/>
  <c r="R10" i="1"/>
  <c r="Q10" i="1"/>
  <c r="P10" i="1"/>
  <c r="O10" i="1"/>
  <c r="N10" i="1"/>
  <c r="M10" i="1"/>
  <c r="L10" i="1"/>
  <c r="K10" i="1"/>
  <c r="J10" i="1"/>
  <c r="I10" i="1"/>
  <c r="Y10" i="1" s="1"/>
  <c r="H10" i="1"/>
  <c r="G10" i="1"/>
  <c r="F10" i="1"/>
  <c r="E10" i="1"/>
  <c r="D10" i="1"/>
  <c r="C10" i="1"/>
  <c r="B10" i="1"/>
  <c r="A10" i="1"/>
  <c r="AB9" i="1"/>
  <c r="AA9" i="1"/>
  <c r="Z9" i="1"/>
  <c r="X9" i="1"/>
  <c r="W9" i="1"/>
  <c r="V9" i="1"/>
  <c r="T9" i="1"/>
  <c r="S9" i="1"/>
  <c r="R9" i="1"/>
  <c r="Q9" i="1"/>
  <c r="P9" i="1"/>
  <c r="O9" i="1"/>
  <c r="N9" i="1"/>
  <c r="M9" i="1"/>
  <c r="L9" i="1"/>
  <c r="K9" i="1"/>
  <c r="J9" i="1"/>
  <c r="I9" i="1"/>
  <c r="Y9" i="1" s="1"/>
  <c r="H9" i="1"/>
  <c r="G9" i="1"/>
  <c r="F9" i="1"/>
  <c r="E9" i="1"/>
  <c r="D9" i="1"/>
  <c r="C9" i="1"/>
  <c r="B9" i="1"/>
  <c r="A9" i="1"/>
  <c r="AB8" i="1"/>
  <c r="AA8" i="1"/>
  <c r="Z8" i="1"/>
  <c r="X8" i="1"/>
  <c r="W8" i="1"/>
  <c r="V8" i="1"/>
  <c r="T8" i="1"/>
  <c r="S8" i="1"/>
  <c r="R8" i="1"/>
  <c r="Q8" i="1"/>
  <c r="P8" i="1"/>
  <c r="O8" i="1"/>
  <c r="N8" i="1"/>
  <c r="M8" i="1"/>
  <c r="L8" i="1"/>
  <c r="K8" i="1"/>
  <c r="J8" i="1"/>
  <c r="I8" i="1"/>
  <c r="Y8" i="1" s="1"/>
  <c r="H8" i="1"/>
  <c r="G8" i="1"/>
  <c r="F8" i="1"/>
  <c r="E8" i="1"/>
  <c r="D8" i="1"/>
  <c r="C8" i="1"/>
  <c r="B8" i="1"/>
  <c r="A8" i="1"/>
  <c r="AB7" i="1"/>
  <c r="AA7" i="1"/>
  <c r="Z7" i="1"/>
  <c r="X7" i="1"/>
  <c r="W7" i="1"/>
  <c r="V7" i="1"/>
  <c r="T7" i="1"/>
  <c r="S7" i="1"/>
  <c r="R7" i="1"/>
  <c r="Q7" i="1"/>
  <c r="P7" i="1"/>
  <c r="O7" i="1"/>
  <c r="N7" i="1"/>
  <c r="M7" i="1"/>
  <c r="L7" i="1"/>
  <c r="K7" i="1"/>
  <c r="J7" i="1"/>
  <c r="I7" i="1"/>
  <c r="Y7" i="1" s="1"/>
  <c r="H7" i="1"/>
  <c r="G7" i="1"/>
  <c r="F7" i="1"/>
  <c r="E7" i="1"/>
  <c r="D7" i="1"/>
  <c r="C7" i="1"/>
  <c r="B7" i="1"/>
  <c r="A7" i="1"/>
  <c r="AB6" i="1"/>
  <c r="AA6" i="1"/>
  <c r="Z6" i="1"/>
  <c r="X6" i="1"/>
  <c r="W6" i="1"/>
  <c r="V6" i="1"/>
  <c r="T6" i="1"/>
  <c r="S6" i="1"/>
  <c r="R6" i="1"/>
  <c r="Q6" i="1"/>
  <c r="P6" i="1"/>
  <c r="O6" i="1"/>
  <c r="N6" i="1"/>
  <c r="M6" i="1"/>
  <c r="L6" i="1"/>
  <c r="K6" i="1"/>
  <c r="J6" i="1"/>
  <c r="I6" i="1"/>
  <c r="Y6" i="1" s="1"/>
  <c r="H6" i="1"/>
  <c r="G6" i="1"/>
  <c r="F6" i="1"/>
  <c r="E6" i="1"/>
  <c r="D6" i="1"/>
  <c r="C6" i="1"/>
  <c r="B6" i="1"/>
  <c r="A6" i="1"/>
  <c r="AB5" i="1"/>
  <c r="AA5" i="1"/>
  <c r="Z5" i="1"/>
  <c r="X5" i="1"/>
  <c r="W5" i="1"/>
  <c r="V5" i="1"/>
  <c r="T5" i="1"/>
  <c r="S5" i="1"/>
  <c r="R5" i="1"/>
  <c r="Q5" i="1"/>
  <c r="P5" i="1"/>
  <c r="O5" i="1"/>
  <c r="N5" i="1"/>
  <c r="M5" i="1"/>
  <c r="L5" i="1"/>
  <c r="K5" i="1"/>
  <c r="J5" i="1"/>
  <c r="I5" i="1"/>
  <c r="Y5" i="1" s="1"/>
  <c r="H5" i="1"/>
  <c r="G5" i="1"/>
  <c r="F5" i="1"/>
  <c r="E5" i="1"/>
  <c r="D5" i="1"/>
  <c r="C5" i="1"/>
  <c r="B5" i="1"/>
  <c r="A5" i="1"/>
  <c r="AB4" i="1"/>
  <c r="AA4" i="1"/>
  <c r="Z4" i="1"/>
  <c r="X4" i="1"/>
  <c r="W4" i="1"/>
  <c r="V4" i="1"/>
  <c r="T4" i="1"/>
  <c r="S4" i="1"/>
  <c r="R4" i="1"/>
  <c r="Q4" i="1"/>
  <c r="P4" i="1"/>
  <c r="O4" i="1"/>
  <c r="N4" i="1"/>
  <c r="M4" i="1"/>
  <c r="L4" i="1"/>
  <c r="K4" i="1"/>
  <c r="J4" i="1"/>
  <c r="I4" i="1"/>
  <c r="Y4" i="1" s="1"/>
  <c r="H4" i="1"/>
  <c r="G4" i="1"/>
  <c r="F4" i="1"/>
  <c r="E4" i="1"/>
  <c r="D4" i="1"/>
  <c r="C4" i="1"/>
  <c r="B4" i="1"/>
  <c r="A4" i="1"/>
  <c r="AB3" i="1"/>
  <c r="AA3" i="1"/>
  <c r="Z3" i="1"/>
  <c r="X3" i="1"/>
  <c r="W3" i="1"/>
  <c r="V3" i="1"/>
  <c r="T3" i="1"/>
  <c r="S3" i="1"/>
  <c r="R3" i="1"/>
  <c r="Q3" i="1"/>
  <c r="P3" i="1"/>
  <c r="O3" i="1"/>
  <c r="N3" i="1"/>
  <c r="M3" i="1"/>
  <c r="L3" i="1"/>
  <c r="K3" i="1"/>
  <c r="J3" i="1"/>
  <c r="I3" i="1"/>
  <c r="Y3" i="1" s="1"/>
  <c r="H3" i="1"/>
  <c r="G3" i="1"/>
  <c r="F3" i="1"/>
  <c r="E3" i="1"/>
  <c r="D3" i="1"/>
  <c r="C3" i="1"/>
  <c r="B3" i="1"/>
  <c r="A3" i="1"/>
  <c r="U3" i="1" l="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Y248" i="1"/>
  <c r="U248" i="1"/>
  <c r="V248" i="1"/>
  <c r="AA248" i="1"/>
  <c r="AB476" i="1"/>
  <c r="AB480"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Y415" i="1"/>
  <c r="U415" i="1"/>
  <c r="V415" i="1"/>
  <c r="AA415" i="1"/>
  <c r="AB475" i="1"/>
  <c r="AB477" i="1"/>
  <c r="AB481" i="1"/>
  <c r="AB485" i="1"/>
  <c r="AB489" i="1"/>
  <c r="AB478" i="1"/>
  <c r="AB482" i="1"/>
  <c r="AB479" i="1"/>
  <c r="AB483" i="1"/>
  <c r="AB487" i="1"/>
  <c r="W422" i="1"/>
  <c r="AA422" i="1"/>
  <c r="W423" i="1"/>
  <c r="AA423" i="1"/>
  <c r="W424" i="1"/>
  <c r="AA424" i="1"/>
  <c r="W425" i="1"/>
  <c r="AA425" i="1"/>
  <c r="W426" i="1"/>
  <c r="AA426" i="1"/>
  <c r="W427" i="1"/>
  <c r="AA427" i="1"/>
  <c r="W428" i="1"/>
  <c r="AA428" i="1"/>
  <c r="W429" i="1"/>
  <c r="AA429" i="1"/>
  <c r="W430" i="1"/>
  <c r="AA430" i="1"/>
  <c r="W431" i="1"/>
  <c r="AA431" i="1"/>
  <c r="W432" i="1"/>
  <c r="AA432" i="1"/>
  <c r="W433" i="1"/>
  <c r="AA433" i="1"/>
  <c r="W434" i="1"/>
  <c r="AA434" i="1"/>
  <c r="W435" i="1"/>
  <c r="AA435" i="1"/>
  <c r="W436" i="1"/>
  <c r="AA436" i="1"/>
  <c r="W437" i="1"/>
  <c r="AA437" i="1"/>
  <c r="W438" i="1"/>
  <c r="AA438" i="1"/>
  <c r="W439" i="1"/>
  <c r="AA439" i="1"/>
  <c r="W440" i="1"/>
  <c r="AA440" i="1"/>
  <c r="W441" i="1"/>
  <c r="AA441" i="1"/>
  <c r="W442" i="1"/>
  <c r="AA442" i="1"/>
  <c r="W443" i="1"/>
  <c r="AA443" i="1"/>
  <c r="W444" i="1"/>
  <c r="AA444" i="1"/>
  <c r="W445" i="1"/>
  <c r="AA445" i="1"/>
  <c r="W446" i="1"/>
  <c r="AA446" i="1"/>
  <c r="W447" i="1"/>
  <c r="AA447" i="1"/>
  <c r="W448" i="1"/>
  <c r="AA448" i="1"/>
  <c r="W449" i="1"/>
  <c r="AA449" i="1"/>
  <c r="W450" i="1"/>
  <c r="AA450" i="1"/>
  <c r="W451" i="1"/>
  <c r="AA451" i="1"/>
  <c r="W452" i="1"/>
  <c r="AA452" i="1"/>
  <c r="W453" i="1"/>
  <c r="AA453" i="1"/>
  <c r="W454" i="1"/>
  <c r="AA454" i="1"/>
  <c r="W455" i="1"/>
  <c r="AA455" i="1"/>
  <c r="W456" i="1"/>
  <c r="AA456" i="1"/>
  <c r="W457" i="1"/>
  <c r="AA457" i="1"/>
  <c r="W458" i="1"/>
  <c r="AA458" i="1"/>
  <c r="W459" i="1"/>
  <c r="AA459" i="1"/>
  <c r="W460" i="1"/>
  <c r="AA460" i="1"/>
  <c r="W461" i="1"/>
  <c r="AA461" i="1"/>
  <c r="W462" i="1"/>
  <c r="AA462" i="1"/>
  <c r="W463" i="1"/>
  <c r="AA463" i="1"/>
  <c r="W464" i="1"/>
  <c r="AA464" i="1"/>
  <c r="W465" i="1"/>
  <c r="AA465" i="1"/>
  <c r="W466" i="1"/>
  <c r="AA466" i="1"/>
  <c r="W467" i="1"/>
  <c r="AA467" i="1"/>
  <c r="W468" i="1"/>
  <c r="AA468" i="1"/>
  <c r="W469" i="1"/>
  <c r="AA469" i="1"/>
  <c r="W470" i="1"/>
  <c r="AA470" i="1"/>
  <c r="W471" i="1"/>
  <c r="AA471" i="1"/>
  <c r="W472" i="1"/>
  <c r="AA472" i="1"/>
  <c r="W473" i="1"/>
  <c r="AA473" i="1"/>
  <c r="W474" i="1"/>
  <c r="AA474" i="1"/>
  <c r="W475" i="1"/>
  <c r="AA535" i="1"/>
  <c r="W535" i="1"/>
  <c r="Y535" i="1"/>
  <c r="T535" i="1"/>
  <c r="V535" i="1"/>
  <c r="X535" i="1"/>
  <c r="AA537" i="1"/>
  <c r="W537" i="1"/>
  <c r="Y537" i="1"/>
  <c r="T537" i="1"/>
  <c r="V537" i="1"/>
  <c r="X537" i="1"/>
  <c r="AA539" i="1"/>
  <c r="W539" i="1"/>
  <c r="Y539" i="1"/>
  <c r="T539" i="1"/>
  <c r="V539" i="1"/>
  <c r="X539" i="1"/>
  <c r="AA541" i="1"/>
  <c r="W541" i="1"/>
  <c r="Y541" i="1"/>
  <c r="T541" i="1"/>
  <c r="V541" i="1"/>
  <c r="X541" i="1"/>
  <c r="AA543" i="1"/>
  <c r="W543" i="1"/>
  <c r="Y543" i="1"/>
  <c r="T543" i="1"/>
  <c r="V543" i="1"/>
  <c r="X543" i="1"/>
  <c r="AA545" i="1"/>
  <c r="W545" i="1"/>
  <c r="Y545" i="1"/>
  <c r="T545" i="1"/>
  <c r="V545" i="1"/>
  <c r="X545" i="1"/>
  <c r="AA547" i="1"/>
  <c r="W547" i="1"/>
  <c r="Y547" i="1"/>
  <c r="T547" i="1"/>
  <c r="V547" i="1"/>
  <c r="X547" i="1"/>
  <c r="AA549" i="1"/>
  <c r="W549" i="1"/>
  <c r="Y549" i="1"/>
  <c r="T549" i="1"/>
  <c r="V549" i="1"/>
  <c r="X549" i="1"/>
  <c r="AA551" i="1"/>
  <c r="W551" i="1"/>
  <c r="Y551" i="1"/>
  <c r="T551" i="1"/>
  <c r="V551" i="1"/>
  <c r="X551" i="1"/>
  <c r="AA553" i="1"/>
  <c r="W553" i="1"/>
  <c r="Y553" i="1"/>
  <c r="T553" i="1"/>
  <c r="V553" i="1"/>
  <c r="X553" i="1"/>
  <c r="AA555" i="1"/>
  <c r="W555" i="1"/>
  <c r="Y555" i="1"/>
  <c r="T555" i="1"/>
  <c r="V555" i="1"/>
  <c r="X555" i="1"/>
  <c r="AA557" i="1"/>
  <c r="W557" i="1"/>
  <c r="Y557" i="1"/>
  <c r="T557" i="1"/>
  <c r="V557" i="1"/>
  <c r="X557" i="1"/>
  <c r="Y559" i="1"/>
  <c r="U559" i="1"/>
  <c r="X559" i="1"/>
  <c r="AA559" i="1"/>
  <c r="T559" i="1"/>
  <c r="W559" i="1"/>
  <c r="Z559"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Z475" i="1"/>
  <c r="AA531" i="1"/>
  <c r="W531" i="1"/>
  <c r="V531" i="1"/>
  <c r="U531" i="1"/>
  <c r="AA532" i="1"/>
  <c r="W532" i="1"/>
  <c r="Y532" i="1"/>
  <c r="T532" i="1"/>
  <c r="V532" i="1"/>
  <c r="AA533" i="1"/>
  <c r="W533" i="1"/>
  <c r="V533" i="1"/>
  <c r="U533" i="1"/>
  <c r="AA534" i="1"/>
  <c r="W534" i="1"/>
  <c r="V534" i="1"/>
  <c r="Y534" i="1"/>
  <c r="T534" i="1"/>
  <c r="X534" i="1"/>
  <c r="AA536" i="1"/>
  <c r="W536" i="1"/>
  <c r="V536" i="1"/>
  <c r="Y536" i="1"/>
  <c r="T536" i="1"/>
  <c r="X536" i="1"/>
  <c r="AA538" i="1"/>
  <c r="W538" i="1"/>
  <c r="V538" i="1"/>
  <c r="Y538" i="1"/>
  <c r="T538" i="1"/>
  <c r="X538" i="1"/>
  <c r="AA540" i="1"/>
  <c r="W540" i="1"/>
  <c r="V540" i="1"/>
  <c r="Y540" i="1"/>
  <c r="T540" i="1"/>
  <c r="X540" i="1"/>
  <c r="AA542" i="1"/>
  <c r="W542" i="1"/>
  <c r="V542" i="1"/>
  <c r="Y542" i="1"/>
  <c r="T542" i="1"/>
  <c r="X542" i="1"/>
  <c r="AA544" i="1"/>
  <c r="W544" i="1"/>
  <c r="V544" i="1"/>
  <c r="Y544" i="1"/>
  <c r="T544" i="1"/>
  <c r="X544" i="1"/>
  <c r="AA546" i="1"/>
  <c r="W546" i="1"/>
  <c r="V546" i="1"/>
  <c r="Y546" i="1"/>
  <c r="T546" i="1"/>
  <c r="X546" i="1"/>
  <c r="AA548" i="1"/>
  <c r="W548" i="1"/>
  <c r="V548" i="1"/>
  <c r="Y548" i="1"/>
  <c r="T548" i="1"/>
  <c r="X548" i="1"/>
  <c r="AA550" i="1"/>
  <c r="W550" i="1"/>
  <c r="V550" i="1"/>
  <c r="Y550" i="1"/>
  <c r="T550" i="1"/>
  <c r="X550" i="1"/>
  <c r="AA552" i="1"/>
  <c r="W552" i="1"/>
  <c r="V552" i="1"/>
  <c r="Y552" i="1"/>
  <c r="T552" i="1"/>
  <c r="X552" i="1"/>
  <c r="AA554" i="1"/>
  <c r="W554" i="1"/>
  <c r="V554" i="1"/>
  <c r="Y554" i="1"/>
  <c r="T554" i="1"/>
  <c r="X554" i="1"/>
  <c r="AA556" i="1"/>
  <c r="W556" i="1"/>
  <c r="V556" i="1"/>
  <c r="Y556" i="1"/>
  <c r="T556" i="1"/>
  <c r="X556" i="1"/>
  <c r="AA558" i="1"/>
  <c r="W558" i="1"/>
  <c r="V558" i="1"/>
  <c r="Y558" i="1"/>
  <c r="T558" i="1"/>
  <c r="X558" i="1"/>
  <c r="AB580" i="1"/>
  <c r="AB584" i="1"/>
  <c r="X588" i="1"/>
  <c r="T588" i="1"/>
  <c r="Z588" i="1"/>
  <c r="U588" i="1"/>
  <c r="V588" i="1"/>
  <c r="Y588" i="1"/>
  <c r="AA588" i="1"/>
  <c r="X592" i="1"/>
  <c r="T592" i="1"/>
  <c r="Z592" i="1"/>
  <c r="U592" i="1"/>
  <c r="Y592" i="1"/>
  <c r="V592" i="1"/>
  <c r="AA592"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Y530" i="1"/>
  <c r="X580" i="1"/>
  <c r="T580" i="1"/>
  <c r="Z580" i="1"/>
  <c r="U580" i="1"/>
  <c r="V580" i="1"/>
  <c r="Y580" i="1"/>
  <c r="AA580" i="1"/>
  <c r="X584" i="1"/>
  <c r="T584" i="1"/>
  <c r="Z584" i="1"/>
  <c r="U584" i="1"/>
  <c r="Y584" i="1"/>
  <c r="V584" i="1"/>
  <c r="AA584" i="1"/>
  <c r="AB588" i="1"/>
  <c r="AB592" i="1"/>
  <c r="W588" i="1"/>
  <c r="W592" i="1"/>
  <c r="X577" i="1"/>
  <c r="T577" i="1"/>
  <c r="Y577" i="1"/>
  <c r="V577" i="1"/>
  <c r="X578" i="1"/>
  <c r="T578" i="1"/>
  <c r="W578" i="1"/>
  <c r="V578" i="1"/>
  <c r="AB582" i="1"/>
  <c r="AB583" i="1"/>
  <c r="X585" i="1"/>
  <c r="T585" i="1"/>
  <c r="Y585" i="1"/>
  <c r="V585" i="1"/>
  <c r="X586" i="1"/>
  <c r="T586" i="1"/>
  <c r="W586" i="1"/>
  <c r="V586" i="1"/>
  <c r="AB590" i="1"/>
  <c r="AB591" i="1"/>
  <c r="X593" i="1"/>
  <c r="T593" i="1"/>
  <c r="Y593" i="1"/>
  <c r="V593" i="1"/>
  <c r="X594" i="1"/>
  <c r="T594" i="1"/>
  <c r="W594" i="1"/>
  <c r="V594" i="1"/>
  <c r="AB596" i="1"/>
  <c r="X597" i="1"/>
  <c r="T597" i="1"/>
  <c r="Z597" i="1"/>
  <c r="V597" i="1"/>
  <c r="AA597" i="1"/>
  <c r="W597" i="1"/>
  <c r="AB598" i="1"/>
  <c r="AB600" i="1"/>
  <c r="X601" i="1"/>
  <c r="T601" i="1"/>
  <c r="Z601" i="1"/>
  <c r="V601" i="1"/>
  <c r="AA601" i="1"/>
  <c r="W601" i="1"/>
  <c r="AB602" i="1"/>
  <c r="AB576" i="1"/>
  <c r="AB578" i="1"/>
  <c r="AB579" i="1"/>
  <c r="X581" i="1"/>
  <c r="T581" i="1"/>
  <c r="Y581" i="1"/>
  <c r="V581" i="1"/>
  <c r="X582" i="1"/>
  <c r="T582" i="1"/>
  <c r="W582" i="1"/>
  <c r="V582" i="1"/>
  <c r="AB586" i="1"/>
  <c r="AB587" i="1"/>
  <c r="X589" i="1"/>
  <c r="T589" i="1"/>
  <c r="Y589" i="1"/>
  <c r="V589" i="1"/>
  <c r="X590" i="1"/>
  <c r="T590" i="1"/>
  <c r="W590" i="1"/>
  <c r="V590" i="1"/>
  <c r="AB594" i="1"/>
  <c r="AB595" i="1"/>
  <c r="X596" i="1"/>
  <c r="T596" i="1"/>
  <c r="Z596" i="1"/>
  <c r="V596" i="1"/>
  <c r="Y596" i="1"/>
  <c r="W596" i="1"/>
  <c r="X598" i="1"/>
  <c r="T598" i="1"/>
  <c r="Z598" i="1"/>
  <c r="V598" i="1"/>
  <c r="U598" i="1"/>
  <c r="Y598" i="1"/>
  <c r="AB599" i="1"/>
  <c r="X600" i="1"/>
  <c r="T600" i="1"/>
  <c r="Z600" i="1"/>
  <c r="V600" i="1"/>
  <c r="Y600" i="1"/>
  <c r="W600" i="1"/>
  <c r="X602" i="1"/>
  <c r="T602" i="1"/>
  <c r="Z602" i="1"/>
  <c r="V602" i="1"/>
  <c r="U602" i="1"/>
  <c r="Y602" i="1"/>
  <c r="AB603" i="1"/>
  <c r="Y604" i="1"/>
  <c r="X604" i="1"/>
  <c r="T604" i="1"/>
  <c r="AA604" i="1"/>
  <c r="V604" i="1"/>
  <c r="Z604" i="1"/>
  <c r="W604" i="1"/>
  <c r="U560" i="1"/>
  <c r="U561" i="1"/>
  <c r="U562" i="1"/>
  <c r="U563" i="1"/>
  <c r="U564" i="1"/>
  <c r="U565" i="1"/>
  <c r="U566" i="1"/>
  <c r="U567" i="1"/>
  <c r="U568" i="1"/>
  <c r="U569" i="1"/>
  <c r="U570" i="1"/>
  <c r="U571" i="1"/>
  <c r="U572" i="1"/>
  <c r="U573" i="1"/>
  <c r="U574" i="1"/>
  <c r="U575" i="1"/>
  <c r="U576" i="1"/>
  <c r="Z576" i="1"/>
  <c r="AB577" i="1"/>
  <c r="X579" i="1"/>
  <c r="T579" i="1"/>
  <c r="V579" i="1"/>
  <c r="AA579" i="1"/>
  <c r="AB581" i="1"/>
  <c r="X583" i="1"/>
  <c r="T583" i="1"/>
  <c r="V583" i="1"/>
  <c r="AA583" i="1"/>
  <c r="AB585" i="1"/>
  <c r="X587" i="1"/>
  <c r="T587" i="1"/>
  <c r="V587" i="1"/>
  <c r="AA587" i="1"/>
  <c r="AB589" i="1"/>
  <c r="X591" i="1"/>
  <c r="T591" i="1"/>
  <c r="V591" i="1"/>
  <c r="AA591" i="1"/>
  <c r="AB593" i="1"/>
  <c r="X595" i="1"/>
  <c r="T595" i="1"/>
  <c r="Z595" i="1"/>
  <c r="V595" i="1"/>
  <c r="W595" i="1"/>
  <c r="AB597" i="1"/>
  <c r="X599" i="1"/>
  <c r="T599" i="1"/>
  <c r="Z599" i="1"/>
  <c r="V599" i="1"/>
  <c r="W599" i="1"/>
  <c r="AB601" i="1"/>
  <c r="X603" i="1"/>
  <c r="T603" i="1"/>
  <c r="Z603" i="1"/>
  <c r="V603" i="1"/>
  <c r="W603"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Y646" i="1"/>
  <c r="V646" i="1"/>
  <c r="Z646" i="1"/>
  <c r="W646" i="1"/>
  <c r="AA646" i="1"/>
  <c r="T646" i="1"/>
</calcChain>
</file>

<file path=xl/sharedStrings.xml><?xml version="1.0" encoding="utf-8"?>
<sst xmlns="http://schemas.openxmlformats.org/spreadsheetml/2006/main" count="33" uniqueCount="33">
  <si>
    <t>Allegation Summary</t>
  </si>
  <si>
    <t>Entity Information</t>
  </si>
  <si>
    <t>Response</t>
  </si>
  <si>
    <t>Issue Categories [Calculated]</t>
  </si>
  <si>
    <t>Sectors [Calculated]</t>
  </si>
  <si>
    <t>ID</t>
  </si>
  <si>
    <t>Location</t>
  </si>
  <si>
    <t>Date Reported</t>
  </si>
  <si>
    <t>BHRRC Link</t>
  </si>
  <si>
    <t>Original Source</t>
  </si>
  <si>
    <t>Affected Group</t>
  </si>
  <si>
    <t>Total Affected</t>
  </si>
  <si>
    <t>Summary</t>
  </si>
  <si>
    <t>Issues</t>
  </si>
  <si>
    <t>Companies</t>
  </si>
  <si>
    <t>Company Sectors</t>
  </si>
  <si>
    <t>Projects</t>
  </si>
  <si>
    <t>Project Location</t>
  </si>
  <si>
    <t>Project Type</t>
  </si>
  <si>
    <t>Other Entities</t>
  </si>
  <si>
    <t>Response Sought</t>
  </si>
  <si>
    <t>Sought By</t>
  </si>
  <si>
    <t>Response Link</t>
  </si>
  <si>
    <t>Action Taken</t>
  </si>
  <si>
    <t>General Conditions of Employment</t>
  </si>
  <si>
    <t>Arbitrary denial of freedoms</t>
  </si>
  <si>
    <t>Occupational health and safety</t>
  </si>
  <si>
    <t>Inhumane and/ or poor living conditions</t>
  </si>
  <si>
    <t>Verbal or physical abuse by employers</t>
  </si>
  <si>
    <t>Modern Slavery, Forced Labour and Human Trafficking</t>
  </si>
  <si>
    <t>Injuries</t>
  </si>
  <si>
    <t>Deaths</t>
  </si>
  <si>
    <t>All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</si>
</sst>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theme="5"/>
        <bgColor indexed="64"/>
      </patternFill>
    </fill>
    <fill>
      <patternFill patternType="solid">
        <fgColor rgb="FF7030A0"/>
        <bgColor indexed="64"/>
      </patternFill>
    </fill>
    <fill>
      <patternFill patternType="solid">
        <fgColor theme="0" tint="-0.499984740745262"/>
        <bgColor indexed="64"/>
      </patternFill>
    </fill>
    <fill>
      <patternFill patternType="solid">
        <fgColor theme="9"/>
        <bgColor indexed="64"/>
      </patternFill>
    </fill>
    <fill>
      <patternFill patternType="solid">
        <fgColor theme="8" tint="0.59999389629810485"/>
        <bgColor indexed="64"/>
      </patternFill>
    </fill>
  </fills>
  <borders count="7">
    <border>
      <left/>
      <right/>
      <top/>
      <bottom/>
      <diagonal/>
    </border>
    <border>
      <left/>
      <right style="thick">
        <color indexed="64"/>
      </right>
      <top/>
      <bottom/>
      <diagonal/>
    </border>
    <border>
      <left style="thick">
        <color indexed="64"/>
      </left>
      <right/>
      <top/>
      <bottom/>
      <diagonal/>
    </border>
    <border>
      <left style="thick">
        <color indexed="64"/>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style="thick">
        <color indexed="64"/>
      </right>
      <top/>
      <bottom style="thick">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0" borderId="1" xfId="0" applyBorder="1"/>
    <xf numFmtId="0" fontId="2" fillId="0" borderId="2"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1" fillId="2" borderId="4" xfId="0" applyFont="1" applyFill="1" applyBorder="1"/>
    <xf numFmtId="0" fontId="1" fillId="3" borderId="5" xfId="0" applyFont="1" applyFill="1" applyBorder="1"/>
    <xf numFmtId="0" fontId="1" fillId="3" borderId="4" xfId="0" applyFont="1" applyFill="1" applyBorder="1"/>
    <xf numFmtId="0" fontId="1" fillId="4" borderId="5" xfId="0" applyFont="1" applyFill="1" applyBorder="1"/>
    <xf numFmtId="0" fontId="1" fillId="5" borderId="5" xfId="0" applyFont="1" applyFill="1" applyBorder="1"/>
    <xf numFmtId="0" fontId="1" fillId="6" borderId="4" xfId="0" applyFont="1" applyFill="1" applyBorder="1"/>
    <xf numFmtId="0" fontId="1" fillId="7" borderId="5" xfId="0" applyFont="1" applyFill="1" applyBorder="1"/>
    <xf numFmtId="0" fontId="1" fillId="7" borderId="4" xfId="0" applyFont="1" applyFill="1" applyBorder="1"/>
    <xf numFmtId="0" fontId="2" fillId="8" borderId="5" xfId="0" applyFont="1" applyFill="1" applyBorder="1"/>
    <xf numFmtId="0" fontId="2" fillId="8" borderId="4" xfId="0" applyFont="1" applyFill="1" applyBorder="1"/>
    <xf numFmtId="0" fontId="2" fillId="8" borderId="6" xfId="0" applyFont="1" applyFill="1" applyBorder="1"/>
    <xf numFmtId="164" fontId="0" fillId="0" borderId="0" xfId="0" applyNumberFormat="1"/>
    <xf numFmtId="0" fontId="3" fillId="0" borderId="0" xfId="1"/>
    <xf numFmtId="0" fontId="0" fillId="0" borderId="3"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hrrc.sharepoint.com/Shared%20Documents/Regions/MENA/Qatar-UAE%20Project/Allegation%20Tracking/080722%20Allegations%20Tracker%20Share%20Buil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gations"/>
      <sheetName val="Allegations_shareable"/>
      <sheetName val="Maps"/>
    </sheetNames>
    <sheetDataSet>
      <sheetData sheetId="0">
        <row r="2">
          <cell r="B2" t="str">
            <v>https://www.business-humanrights.org/en/latest-news/deaths-by-suicide/</v>
          </cell>
          <cell r="C2" t="str">
            <v>Qatar Tractor &amp; Equipment Co. (Employer);Taleb Group (Other Value Chain Entity)</v>
          </cell>
          <cell r="F2" t="str">
            <v>Construction machinery &amp; vehicles;Real estate: General</v>
          </cell>
          <cell r="K2" t="str">
            <v>Deaths;Recruitment Fees</v>
          </cell>
          <cell r="L2" t="str">
            <v>Migrant &amp; immigrant workers (1 - NP - Construction machinery &amp; vehicles)</v>
          </cell>
          <cell r="M2" t="str">
            <v>NGO</v>
          </cell>
          <cell r="N2" t="str">
            <v>Yes</v>
          </cell>
          <cell r="O2" t="str">
            <v>The Resource Centre</v>
          </cell>
          <cell r="Q2" t="str">
            <v>The Resource Centre reached out to Qatar Tractor &amp; Equipment and their parent company Taleb Group but neither responded to our request.</v>
          </cell>
          <cell r="R2" t="str">
            <v>https://www.business-humanrights.org/en/latest-news/gulf-loans-for-recruitment-fees-low-delayed-wages-could-be-factors-leading-to-suicide-among-nepali-workers-according-to-families-jefferson-qatar-tractor-did-not-respond/</v>
          </cell>
          <cell r="S2" t="str">
            <v>QA</v>
          </cell>
          <cell r="T2">
            <v>1</v>
          </cell>
          <cell r="U2">
            <v>44728</v>
          </cell>
          <cell r="V2">
            <v>3949</v>
          </cell>
          <cell r="X2" t="str">
            <v>Ishwor Tamang was a driver from Nepal for Qatar-based Qatar Tractor &amp; Equipment company. Ishwor borrowed USD1635 to cover recruitment fees. His family are left to bear the cost of this loan after he was found dead by suicide near his workplace in October 2021.</v>
          </cell>
        </row>
        <row r="3">
          <cell r="B3" t="str">
            <v>https://www.business-humanrights.org/en/latest-news/deaths-by-suicide/</v>
          </cell>
          <cell r="J3" t="str">
            <v>Not Reported (Employer - Construction)</v>
          </cell>
          <cell r="K3" t="str">
            <v>Deaths</v>
          </cell>
          <cell r="L3" t="str">
            <v>Migrant &amp; immigrant workers (1 - NP - Construction)</v>
          </cell>
          <cell r="M3" t="str">
            <v>NGO</v>
          </cell>
          <cell r="N3" t="str">
            <v>No</v>
          </cell>
          <cell r="Q3" t="str">
            <v>None reported.</v>
          </cell>
          <cell r="S3" t="str">
            <v>QA</v>
          </cell>
          <cell r="T3">
            <v>1</v>
          </cell>
          <cell r="U3">
            <v>44728</v>
          </cell>
          <cell r="V3">
            <v>3957</v>
          </cell>
          <cell r="X3" t="str">
            <v>Lalit was a Nepali construction worker in Qatar. Lalit went to the Qatar after being told he would work as a driver for USD520 per month, but upon arrival he was placed in a construction job for USD275. Lalit had growing debt, as the USD7361 loan he took out had a 36% interest rate, which caused his family worry. Lalit was found dead by suicide in December 2021.</v>
          </cell>
        </row>
        <row r="4">
          <cell r="B4" t="str">
            <v>https://www.business-humanrights.org/en/latest-news/deaths-by-suicide/</v>
          </cell>
          <cell r="J4" t="str">
            <v>Not Reported (Employer - Cleaning &amp; maintenance)</v>
          </cell>
          <cell r="K4" t="str">
            <v>Deaths;Recruitment Fees</v>
          </cell>
          <cell r="L4" t="str">
            <v>Migrant &amp; immigrant workers (1 - NP - Cleaning &amp; maintenance)</v>
          </cell>
          <cell r="M4" t="str">
            <v>NGO</v>
          </cell>
          <cell r="N4" t="str">
            <v>No</v>
          </cell>
          <cell r="Q4" t="str">
            <v>None reported.</v>
          </cell>
          <cell r="S4" t="str">
            <v>QA</v>
          </cell>
          <cell r="T4">
            <v>1</v>
          </cell>
          <cell r="U4">
            <v>44728</v>
          </cell>
          <cell r="V4">
            <v>3956</v>
          </cell>
          <cell r="X4" t="str">
            <v>Mahamad Nadaf Masur Dhuniya from Nepal worked in Qatar in cleaning services in exchange for USD250 per month, a job he took out a loan worth USD3670 to secure. Mahamad was found dead after he took his own life in August 2021.</v>
          </cell>
        </row>
        <row r="5">
          <cell r="B5" t="str">
            <v>https://www.business-humanrights.org/en/latest-news/deaths-by-suicide/</v>
          </cell>
          <cell r="J5" t="str">
            <v>Not Reported (Employer - Construction)</v>
          </cell>
          <cell r="K5" t="str">
            <v>Deaths;Recruitment Fees</v>
          </cell>
          <cell r="L5" t="str">
            <v>Migrant &amp; immigrant workers (1 - NP - Construction)</v>
          </cell>
          <cell r="M5" t="str">
            <v>NGO</v>
          </cell>
          <cell r="N5" t="str">
            <v>No</v>
          </cell>
          <cell r="Q5" t="str">
            <v>Ram's family received compensation from Nepal's Foreign Employment Welfare Fund worth USD5000 and from the Nepali insurance scheme worth USD112000 which they used to pay back the outstanding debt.</v>
          </cell>
          <cell r="S5" t="str">
            <v>QA</v>
          </cell>
          <cell r="T5">
            <v>1</v>
          </cell>
          <cell r="U5">
            <v>44728</v>
          </cell>
          <cell r="V5">
            <v>3955</v>
          </cell>
          <cell r="X5" t="str">
            <v>Ram Kumar Mukhiya Bin was a Nepali construction worker in Qatar. He borrowed USD6545, part of which he used to pay recruitment and travel expenses for the job. Ram Kumar was made to do harsh work which caused him physical pain, for long hours and under high temperatures for USD250 a month, which his family said made him distressed and unable to pay back his loan as it was all used to support his family. Ram Kumar was found dead by suicide in his labour camp in September 2020,  only seven months after starting work in Qatar.</v>
          </cell>
        </row>
        <row r="6">
          <cell r="B6" t="str">
            <v>https://www.business-humanrights.org/en/latest-news/nepali-worker-toiled-for-five-months-without-pay-in-qatar-before-being-sent-by-agent-to-malaysia-where-he-worked-without-days-off-for-four-years/</v>
          </cell>
          <cell r="J6" t="str">
            <v>Not Reported (Employer - Construction);Not Reported (Recruiter - Recruitment agencies)</v>
          </cell>
          <cell r="K6" t="str">
            <v>Non-payment of Wages;Recruitment Fees</v>
          </cell>
          <cell r="L6" t="str">
            <v>Migrant &amp; immigrant workers (1 - NP - Construction)</v>
          </cell>
          <cell r="M6" t="str">
            <v>News outlet</v>
          </cell>
          <cell r="N6" t="str">
            <v>No</v>
          </cell>
          <cell r="Q6" t="str">
            <v>The worker demanded the repayment of recruitment fees from his agent for the Qatar job for ten months before he eventually paid him back.</v>
          </cell>
          <cell r="S6" t="str">
            <v>QA</v>
          </cell>
          <cell r="T6">
            <v>1</v>
          </cell>
          <cell r="U6">
            <v>44733</v>
          </cell>
          <cell r="V6">
            <v>3954</v>
          </cell>
          <cell r="X6" t="str">
            <v>Nepali electrician in Qatar reported not being paid his salary for five months. He had paid almost USD760 to his recruitment agent for the job. After deciding to return to Nepali following this ordeal, his agent then sent him to Malaysia for a different job to avoid reimbursing him for the recruitment fees.</v>
          </cell>
        </row>
        <row r="7">
          <cell r="B7" t="str">
            <v>https://www.business-humanrights.org/en/latest-news/uae-legal-advisor-says-employers-should-cancel-visas-immediately-upon-employee-resignation-to-avoid-travel-restrictions/</v>
          </cell>
          <cell r="J7" t="str">
            <v>Not Reported (Employer - Sector not reported/applicable)</v>
          </cell>
          <cell r="K7" t="str">
            <v>Restricted Mobility</v>
          </cell>
          <cell r="L7" t="str">
            <v>Migrant &amp; immigrant workers (1 - Unknown Location - Unknown Sector)</v>
          </cell>
          <cell r="M7" t="str">
            <v>News outlet</v>
          </cell>
          <cell r="N7" t="str">
            <v>No</v>
          </cell>
          <cell r="Q7" t="str">
            <v>None reported.</v>
          </cell>
          <cell r="S7" t="str">
            <v>AE</v>
          </cell>
          <cell r="T7">
            <v>1</v>
          </cell>
          <cell r="U7">
            <v>44738</v>
          </cell>
          <cell r="V7">
            <v>3953</v>
          </cell>
          <cell r="X7" t="str">
            <v>One worker for an unnamed company in the UAE reported that since their resignation their visa cancellation is yet to be finalised, this has restricted their ability to leave and return to the UAE. Employers are required to cancel visas after end of service immediately.</v>
          </cell>
        </row>
        <row r="8">
          <cell r="B8" t="str">
            <v>https://www.business-humanrights.org/en/latest-news/gulf-summer-midday-work-bans-might-be-insufficient-as-temperatures-expected-to-continue-increasing-to-unhealthy-levels-due-to-climate-change/</v>
          </cell>
          <cell r="J8" t="str">
            <v>Not Reported (Employer - Construction)</v>
          </cell>
          <cell r="K8" t="str">
            <v>Health: General (including workplace health &amp; safety)</v>
          </cell>
          <cell r="L8" t="str">
            <v>Migrant &amp; immigrant workers (1 - IN - Construction)</v>
          </cell>
          <cell r="M8" t="str">
            <v>News outlet</v>
          </cell>
          <cell r="N8" t="str">
            <v>No</v>
          </cell>
          <cell r="Q8" t="str">
            <v>None reported.</v>
          </cell>
          <cell r="S8" t="str">
            <v>OM</v>
          </cell>
          <cell r="T8">
            <v>1</v>
          </cell>
          <cell r="U8">
            <v>44738</v>
          </cell>
          <cell r="V8">
            <v>3952</v>
          </cell>
          <cell r="X8" t="str">
            <v>Indian construction worker in Oman reported suffering from severe heat as his job demands working in high temperatures.</v>
          </cell>
        </row>
        <row r="9">
          <cell r="B9" t="str">
            <v>https://www.business-humanrights.org/en/latest-news/kuwait-recruitment-agency-reportedly-complicit-in-trafficking--confiscating-passport-of-woman-who-was-abused-by-employer-/</v>
          </cell>
          <cell r="J9" t="str">
            <v>Not Reported (Recruiter - Recruitment agencies)</v>
          </cell>
          <cell r="K9" t="str">
            <v>Beatings &amp; violence;Human Trafficking;Restricted Mobility;Right to food;Withholding Passports</v>
          </cell>
          <cell r="L9" t="str">
            <v>Migrant &amp; immigrant workers (1 - IN - Domestic worker agencies)</v>
          </cell>
          <cell r="M9" t="str">
            <v>News outlet</v>
          </cell>
          <cell r="N9" t="str">
            <v>No</v>
          </cell>
          <cell r="Q9" t="str">
            <v>The woman reported her case to police, which has been registered as a case of human trafficking in addition to other charges.</v>
          </cell>
          <cell r="S9" t="str">
            <v>KW</v>
          </cell>
          <cell r="T9">
            <v>1</v>
          </cell>
          <cell r="U9">
            <v>44733</v>
          </cell>
          <cell r="V9">
            <v>3951</v>
          </cell>
          <cell r="X9" t="str">
            <v>One Indian domestic worker was trafficked into Kuwait by a recruitment agency by false employment promises. The woman had her passport withheld, and was overworked, only fed two pieces of bread and water, and tortured for refusing to do hard work.</v>
          </cell>
        </row>
        <row r="10">
          <cell r="B10" t="str">
            <v>https://www.business-humanrights.org/en/latest-news/deaths-by-suicide/</v>
          </cell>
          <cell r="C10" t="str">
            <v>Jefferson International Trading &amp; Contracting (Employer)</v>
          </cell>
          <cell r="F10" t="str">
            <v>Construction</v>
          </cell>
          <cell r="K10" t="str">
            <v>Deaths</v>
          </cell>
          <cell r="L10" t="str">
            <v>Migrant &amp; immigrant workers (1 - NP - Construction)</v>
          </cell>
          <cell r="M10" t="str">
            <v>NGO</v>
          </cell>
          <cell r="N10" t="str">
            <v>Yes</v>
          </cell>
          <cell r="O10" t="str">
            <v>The Resource Centre</v>
          </cell>
          <cell r="Q10" t="str">
            <v>The Resource Centre reached out to Jefferson International but they did not respond.</v>
          </cell>
          <cell r="R10" t="str">
            <v>https://www.business-humanrights.org/en/latest-news/gulf-loans-for-recruitment-fees-low-delayed-wages-could-be-factors-leading-to-suicide-among-nepali-workers-according-to-families-jefferson-qatar-tractor-did-not-respond/</v>
          </cell>
          <cell r="S10" t="str">
            <v>QA</v>
          </cell>
          <cell r="T10">
            <v>1</v>
          </cell>
          <cell r="U10">
            <v>44728</v>
          </cell>
          <cell r="V10">
            <v>3948</v>
          </cell>
          <cell r="X10" t="str">
            <v>Deb Bahadur Batala was a construction worker from Nepal for Qatar-based Jefferson International Trading &amp; Contracting. Deb's body was found in his dorm after he took his own life. His contract expired before his death so his family was not eligible for compensation, which left them destitute.</v>
          </cell>
        </row>
        <row r="11">
          <cell r="B11" t="str">
            <v>https://www.business-humanrights.org/en/latest-news/deaths-by-suicide/</v>
          </cell>
          <cell r="C11" t="str">
            <v>SAK Trading and Contracting (Employer)</v>
          </cell>
          <cell r="F11" t="str">
            <v>Construction</v>
          </cell>
          <cell r="K11" t="str">
            <v>Deaths;Non-payment of Wages;Recruitment Fees</v>
          </cell>
          <cell r="L11" t="str">
            <v>Migrant &amp; immigrant workers (1 - NP - Construction)</v>
          </cell>
          <cell r="M11" t="str">
            <v>NGO</v>
          </cell>
          <cell r="N11" t="str">
            <v>No</v>
          </cell>
          <cell r="Q11" t="str">
            <v>The Resource Centre intended to reach out to SAK Trading and Contracting but could not find working contact information.</v>
          </cell>
          <cell r="S11" t="str">
            <v>QA</v>
          </cell>
          <cell r="T11">
            <v>1</v>
          </cell>
          <cell r="U11">
            <v>44728</v>
          </cell>
          <cell r="V11">
            <v>3950</v>
          </cell>
          <cell r="X11" t="str">
            <v>Bal Bahadur Kami was a plaster worker from Nepal for Qatar-based SAK Trading &amp; Contracting for USD245 per month. Bal took out a USD490 loan to cover recruitment fees, in addition to another loan to support his family. Bal was found dead in his room after he took away his own life. His family said the low wage, plus at times not being paid for months, and the burden of loans contributed to his untimely death.</v>
          </cell>
        </row>
        <row r="12">
          <cell r="B12" t="str">
            <v>https://www.business-humanrights.org/en/latest-news/saudi-arabia-allegations-of-discrimination-dismissive-demeaning-workplace-culture-high-staff-turnover-at-neom-mega-project-incl-comments-from-neom/</v>
          </cell>
          <cell r="C12" t="str">
            <v>NEOM Co. (Employer)</v>
          </cell>
          <cell r="F12" t="str">
            <v>Construction</v>
          </cell>
          <cell r="K12" t="str">
            <v>Intimidation &amp; Threats</v>
          </cell>
          <cell r="L12" t="str">
            <v>Migrant &amp; immigrant workers (Unknown Number - GB - Construction);Migrant &amp; immigrant workers (Unknown Number - US - Construction)</v>
          </cell>
          <cell r="M12" t="str">
            <v>News outlet</v>
          </cell>
          <cell r="N12" t="str">
            <v>No</v>
          </cell>
          <cell r="Q12" t="str">
            <v>Wall Street Journal sought comments for the article from the accused, but NEOM declined.</v>
          </cell>
          <cell r="S12" t="str">
            <v>SA</v>
          </cell>
          <cell r="T12" t="str">
            <v>Number unknown</v>
          </cell>
          <cell r="U12">
            <v>44712</v>
          </cell>
          <cell r="V12">
            <v>3577</v>
          </cell>
          <cell r="X12" t="str">
            <v>Current and former employees of smart-city project NEOM reported ubiquitous mistreatment at the hand of management against expatriate employees that caused them to leave the company. Employees reported that this included derogatory language, outbursts and gender discrimination.</v>
          </cell>
        </row>
        <row r="13">
          <cell r="B13" t="str">
            <v>https://www.business-humanrights.org/en/latest-news/bangladeshi-woman-held-captive-tortured-in-saudi-arabia/</v>
          </cell>
          <cell r="C13" t="str">
            <v>Aziz &amp; Sons (Recruiter)</v>
          </cell>
          <cell r="F13" t="str">
            <v>Recruitment agencies</v>
          </cell>
          <cell r="K13" t="str">
            <v>Beatings &amp; violence;Human Trafficking;Restricted Mobility</v>
          </cell>
          <cell r="L13" t="str">
            <v>Migrant &amp; immigrant workers (1 - BD - Domestic worker agencies)</v>
          </cell>
          <cell r="M13" t="str">
            <v>News outlet</v>
          </cell>
          <cell r="N13" t="str">
            <v>Yes</v>
          </cell>
          <cell r="O13" t="str">
            <v>Resource Centre</v>
          </cell>
          <cell r="Q13" t="str">
            <v>The victim's family filed a complaint with the Anti-Human Trafficking Offence Tribunal in Barisal, Bangladesh in May 2022. The Police Bureau of Investigation were instructed by the tribunal judge to investigate the matter.</v>
          </cell>
          <cell r="R13" t="str">
            <v>https://www.business-humanrights.org/en/latest-news/saudi-arabia-woman-allegedly-physically-abused-and-trafficked-into-country-by-aziz-sons-recruitment-agency-after-employment-promises-co-did-not-respond/</v>
          </cell>
          <cell r="S13" t="str">
            <v>SA</v>
          </cell>
          <cell r="T13">
            <v>1</v>
          </cell>
          <cell r="U13">
            <v>44705</v>
          </cell>
          <cell r="V13">
            <v>3578</v>
          </cell>
          <cell r="X13" t="str">
            <v>A Bangladeshi woman was trafficked into Saudi Arabia through recruitment agency Aziz &amp; Sons. The agency promised a well-paying job, but since April 2022 the woman was held captive, sold, and physically assaulted. The assailants demanded a ransom of USD1,100 from the victim's family in exchange for her release.</v>
          </cell>
        </row>
        <row r="14">
          <cell r="B14" t="str">
            <v>https://www.business-humanrights.org/en/latest-news/uae-dubai-based-migrant-worker-illegally-paid-50-wages-faced-with-recruitment-fees-on-resigning/</v>
          </cell>
          <cell r="J14" t="str">
            <v>Not Reported (Employer - Sector not reported/applicable)</v>
          </cell>
          <cell r="K14" t="str">
            <v>Contract Substitution;Non-payment of Wages;Recruitment Fees</v>
          </cell>
          <cell r="L14" t="str">
            <v>Migrant &amp; immigrant workers (1 - Unknown Location - Unknown Sector)</v>
          </cell>
          <cell r="M14" t="str">
            <v>News outlet</v>
          </cell>
          <cell r="N14" t="str">
            <v>No</v>
          </cell>
          <cell r="Q14" t="str">
            <v>None Reported.</v>
          </cell>
          <cell r="S14" t="str">
            <v>AE</v>
          </cell>
          <cell r="T14">
            <v>1</v>
          </cell>
          <cell r="U14">
            <v>44717</v>
          </cell>
          <cell r="V14">
            <v>3576</v>
          </cell>
          <cell r="X14" t="str">
            <v>One migrant worker in a Dubai-based firm said they received only 50 percent of the salary stipulated in their contract for the first three months of their employment. When the employee decided to resign from the company, the employer demanded the payment of USD1,633 in visa/cancellation fees as a result of early termination.</v>
          </cell>
        </row>
        <row r="16">
          <cell r="B16" t="str">
            <v>https://www.business-humanrights.org/en/latest-news/labourers-protest-over-unpaid-wages-in-bahrain/</v>
          </cell>
          <cell r="C16" t="str">
            <v>GP Zachariades (Employer)</v>
          </cell>
          <cell r="F16" t="str">
            <v>Construction</v>
          </cell>
          <cell r="K16" t="str">
            <v>Deaths;Denial of Freedom of Expression/Assembly;Failing to renew visas;Intimidation &amp; Threats;Non-payment of Wages;Precarious/unsuitable living conditions;Right to food</v>
          </cell>
          <cell r="L16" t="str">
            <v>Migrant &amp; immigrant workers (Unknown Number - BD - Construction);Migrant &amp; immigrant workers (Unknown Number - Europe &amp; Central Asia - Construction);Migrant &amp; immigrant workers (Unknown Number - IN - Construction);Migrant &amp; immigrant workers (Unknown Number - NP - Construction);Migrant &amp; immigrant workers (Unknown Number - PK - Construction)</v>
          </cell>
          <cell r="M16" t="str">
            <v>News outlet</v>
          </cell>
          <cell r="N16" t="str">
            <v>Yes</v>
          </cell>
          <cell r="O16" t="str">
            <v>Journalist</v>
          </cell>
          <cell r="Q16" t="str">
            <v>The Bahrain Labour Ministry has repeatedly replied to request for comment, both on allegations accompanied by formal complaints and protests. Following protests in January 2017, the Indian Embassy and Bahrain's Labour Ministry intervened to take up the issue with company management. The company paid one set of pending salaries immediately, but then failed to pay the next due salaries. During another January 2017 protest, a protester died after being struck by a tear gas canister fired by police; authorities claimed he had died from natural causes. In February 2020, NGO Migrant Rights reported that those workers who had received salaries were mostly European; those whose salaries remain unpaid are from South Asian countries including Nepal, India, Bangladesh and Pakistan. The 52 workers interviewed by MR also reported that their embassies were not supportive. In 2021, Labour and Social Development Ministry filed a case against the company for failing to settle the wages of 18 expat workers.</v>
          </cell>
          <cell r="S16" t="str">
            <v>BH</v>
          </cell>
          <cell r="T16">
            <v>2000</v>
          </cell>
          <cell r="U16">
            <v>42570</v>
          </cell>
          <cell r="V16">
            <v>2420</v>
          </cell>
          <cell r="X16" t="str">
            <v>Workers for GP Zachariades Civil Engineering have faced repeated difficulties accessing wages since 2016, when they took strike action to protest unpaid wages. The company claimed to be facing financial trouble and several of its private and government contracts went unpaid. In 2020, Migrant-Rights reported that most of those who had received salaries were European; many south Asian workers remain unpaid. The company closed in July 2019. On our website is a list of worker protests and developments. In May 2022, 18 workers were said to still be waiting for their wages. One of those workers was Muhammed Elias from Bangladesh, who died after not being able to afford a life saving heart surgery despite being owed USD21300 in unpaid wages and end of service benefits.</v>
          </cell>
        </row>
        <row r="17">
          <cell r="B17" t="str">
            <v>https://www.business-humanrights.org/en/latest-news/deliveroo-backs-off-plan-to-cut-pay-of-uae-delivery-riders-after-strike/</v>
          </cell>
          <cell r="C17" t="str">
            <v>Deliveroo (Client)</v>
          </cell>
          <cell r="F17" t="str">
            <v>Food &amp; beverage</v>
          </cell>
          <cell r="J17" t="str">
            <v>Not Reported (Employer - Labour supplier)</v>
          </cell>
          <cell r="K17" t="str">
            <v>Deaths;Denial of Freedom of Expression/Assembly;Health: General (including workplace health &amp; safety);Recruitment Fees;Very Low Wages</v>
          </cell>
          <cell r="L17" t="str">
            <v>Migrant &amp; immigrant workers (2 - PK - Catering &amp; food services);Migrant &amp; immigrant workers (Unknown Number - PK - Catering &amp; food services)</v>
          </cell>
          <cell r="M17" t="str">
            <v>News outlet</v>
          </cell>
          <cell r="N17" t="str">
            <v>No</v>
          </cell>
          <cell r="Q17" t="str">
            <v>The mass strike and protests against the pay cuts resulted in Deliveroo reversing the pay cuts, keeping the original commission rate, and launching an investigation into the other issues including payment of recruitment fees by the riders.</v>
          </cell>
          <cell r="S17" t="str">
            <v>AE</v>
          </cell>
          <cell r="T17" t="str">
            <v>Number unknown</v>
          </cell>
          <cell r="U17">
            <v>44683</v>
          </cell>
          <cell r="V17">
            <v>3552</v>
          </cell>
          <cell r="X17" t="str">
            <v>In May 2022, thousands of Deliveroo riders, many of which are of Pakistani and South Asian origin, went on a strike to protest Deliveroo's proposed deduction of commission to riders for each delivery by 15 percent, while simultaneously increasing working hours to up to 12 a day, which is in violation of UAE laws capping working hours at eight. Riders were expected to continue paying for accommodation, health insurance, recruitment fees and petrol out of pocket, even as petrol prices saw a significant increase during that period, making it increasingly difficult for riders to make ends meet._x000D_
Additionally, some riders reported an increase in on-the-road casualties in a race to keep up with the boom in demand since the start of the pandemic, while access to healthcare remained very limited.</v>
          </cell>
        </row>
        <row r="18">
          <cell r="B18" t="str">
            <v>https://www.business-humanrights.org/en/latest-news/foreign-food-delivery-drivers-stage-rare-strike-in-dubai/</v>
          </cell>
          <cell r="C18" t="str">
            <v>Talabat (Client)</v>
          </cell>
          <cell r="F18" t="str">
            <v>Food &amp; beverage</v>
          </cell>
          <cell r="J18" t="str">
            <v>Not Reported (Employer - Labour supplier)</v>
          </cell>
          <cell r="K18" t="str">
            <v>Denial of Freedom of Expression/Assembly;Health: General (including workplace health &amp; safety);Recruitment Fees;Very Low Wages</v>
          </cell>
          <cell r="L18" t="str">
            <v>Migrant &amp; immigrant workers (1 - PK - Catering &amp; food services);Migrant &amp; immigrant workers (20000 - Asia &amp; Pacific - Catering &amp; food services)</v>
          </cell>
          <cell r="M18" t="str">
            <v>News outlet</v>
          </cell>
          <cell r="N18" t="str">
            <v>No</v>
          </cell>
          <cell r="Q18" t="str">
            <v>Riders for Talabat went on mass protests across the UAE demanding for better pay. Talabat spokespeople say there were no recent changes to pay, while Talabat's parent company, Delivery Hero, said they are going to work with riders to reach a just solution. Talabat said in the summer there were will be additional measures to protect workers from heat stress.</v>
          </cell>
          <cell r="S18" t="str">
            <v>AE</v>
          </cell>
          <cell r="T18" t="str">
            <v>Number unknown</v>
          </cell>
          <cell r="U18">
            <v>44691</v>
          </cell>
          <cell r="V18">
            <v>3567</v>
          </cell>
          <cell r="X18" t="str">
            <v>Workers for rideshare company Talabat went on a mass strike in the UAE in May 2022 as it is becoming increasingly difficult to make ends meet with their current pay rate which is around USD2 per order. Workers reported having to pay most of their expenses out-of-pocket including petrol which saw a 30 percent price hike, and one worker said it takes up almost half of their pay. Workers were expected to pay for their health insurance as well, and in the interest of cutting back on expenses, they would opt for a cheaper insurance that was not sufficient to cover road accidents which are common on the job.</v>
          </cell>
        </row>
        <row r="19">
          <cell r="B19" t="str">
            <v>https://www.business-humanrights.org/en/latest-news/qatar-district-housing-over-800000-migrant-workers-reportedly-not-up-to-safety-standards-as-overcrowding-and-improper-ventilation-remain-rampant/</v>
          </cell>
          <cell r="J19" t="str">
            <v>Not Reported (Employer - Auto repair &amp; maintenance)</v>
          </cell>
          <cell r="K19" t="str">
            <v>Denial of Freedom of Expression/Assembly;Non-payment of Wages</v>
          </cell>
          <cell r="L19" t="str">
            <v>Migrant &amp; immigrant workers (2 - TG - Auto repair &amp; maintenance)</v>
          </cell>
          <cell r="M19" t="str">
            <v>News outlet</v>
          </cell>
          <cell r="N19" t="str">
            <v>No</v>
          </cell>
          <cell r="Q19" t="str">
            <v>None reported.</v>
          </cell>
          <cell r="S19" t="str">
            <v>QA</v>
          </cell>
          <cell r="T19">
            <v>2</v>
          </cell>
          <cell r="U19">
            <v>44712</v>
          </cell>
          <cell r="V19">
            <v>3566</v>
          </cell>
          <cell r="X19" t="str">
            <v>The Independent reported on the infamous "Industrial Area" near Qatari capital Doha housing thousands of migrant workers in unsuitable accommodations._x000D_
Two workers from Togo living in the area reported not receiving their salaries for three months and are struggling to make ends meet, but are hesitant to bring the issue up with their employer out of fear of reprisal.</v>
          </cell>
        </row>
        <row r="20">
          <cell r="B20" t="str">
            <v>https://www.business-humanrights.org/en/latest-news/uae-legal-advisor-weighs-in-on-compensation-for-arbitrary-dismissal-and-demanding-repayment-of-recruitment-fees/</v>
          </cell>
          <cell r="J20" t="str">
            <v>Not Reported (Employer - Sector not reported/applicable)</v>
          </cell>
          <cell r="K20" t="str">
            <v>Recruitment Fees</v>
          </cell>
          <cell r="L20" t="str">
            <v>Migrant &amp; immigrant workers (1 - Unknown Location - Unknown Sector)</v>
          </cell>
          <cell r="M20" t="str">
            <v>News outlet</v>
          </cell>
          <cell r="N20" t="str">
            <v>No</v>
          </cell>
          <cell r="Q20" t="str">
            <v>none reported.</v>
          </cell>
          <cell r="S20" t="str">
            <v>AE</v>
          </cell>
          <cell r="T20">
            <v>1</v>
          </cell>
          <cell r="U20">
            <v>44703</v>
          </cell>
          <cell r="V20">
            <v>3547</v>
          </cell>
          <cell r="X20" t="str">
            <v>An employee at an unnamed company in the UAE claimed their employer is making them pay back the recruitment fees incurred by the employer to hire this employee because they are leaving the company. This is illegal under Emirati law.</v>
          </cell>
        </row>
        <row r="21">
          <cell r="B21" t="str">
            <v>https://www.business-humanrights.org/en/latest-news/qatar-district-housing-over-800000-migrant-workers-reportedly-not-up-to-safety-standards-as-overcrowding-and-improper-ventilation-remain-rampant/</v>
          </cell>
          <cell r="J21" t="str">
            <v>Not Reported (Employer - Sector not reported/applicable)</v>
          </cell>
          <cell r="K21" t="str">
            <v>Health: General (including workplace health &amp; safety);Precarious/unsuitable living conditions</v>
          </cell>
          <cell r="L21" t="str">
            <v>Migrant &amp; immigrant workers (1 - KE - Unknown Sector)</v>
          </cell>
          <cell r="M21" t="str">
            <v>News outlet</v>
          </cell>
          <cell r="N21" t="str">
            <v>No</v>
          </cell>
          <cell r="Q21" t="str">
            <v>None reported.</v>
          </cell>
          <cell r="S21" t="str">
            <v>QA</v>
          </cell>
          <cell r="T21">
            <v>1</v>
          </cell>
          <cell r="U21">
            <v>44712</v>
          </cell>
          <cell r="V21">
            <v>3565</v>
          </cell>
          <cell r="X21" t="str">
            <v>The Independent reported on the infamous "Industrial Area" near Qatari capital Doha housing thousands of migrant workers in unsuitable accommodations._x000D_
One worker from Kenya said accommodation house more than their capacity, and are not hygienic nor properly prepared for extreme weather conditions in Qatar.</v>
          </cell>
        </row>
        <row r="22">
          <cell r="B22" t="str">
            <v>https://www.business-humanrights.org/en/latest-news/see-benjamin-bests-twitter-thread-here/</v>
          </cell>
          <cell r="C22" t="str">
            <v>Al Jazira Group (Qatar) (Employer)</v>
          </cell>
          <cell r="F22" t="str">
            <v>Auto repair &amp; maintenance;Construction;Real estate: General;Security companies</v>
          </cell>
          <cell r="K22" t="str">
            <v>Intimidation &amp; Threats;Non-payment of Wages;Precarious/unsuitable living conditions;Restricted Mobility;Withholding Passports</v>
          </cell>
          <cell r="L22" t="str">
            <v>Migrant &amp; immigrant workers (Unknown Number - KE - Cleaning &amp; maintenance)</v>
          </cell>
          <cell r="M22" t="str">
            <v>News outlet</v>
          </cell>
          <cell r="N22" t="str">
            <v>Yes</v>
          </cell>
          <cell r="O22" t="str">
            <v>Resource Centre</v>
          </cell>
          <cell r="Q22" t="str">
            <v>The company did not respond.</v>
          </cell>
          <cell r="R22" t="str">
            <v>https://www.business-humanrights.org/en/latest-news/qatar-kenyan-workers-at-al-jazira-cleaning-report-cramped-unsanitary-accommodation-withheld-passports-delayed-salaries-co-did-not-respond/</v>
          </cell>
          <cell r="S22" t="str">
            <v>QA</v>
          </cell>
          <cell r="T22" t="str">
            <v>Number unknown</v>
          </cell>
          <cell r="U22">
            <v>44591</v>
          </cell>
          <cell r="V22">
            <v>2757</v>
          </cell>
          <cell r="X22" t="str">
            <v>In January 2022, journalist Benjamin Best published information on Twitter received from Kenyan migrant workers employed by Al Jazira Cleaning in Qatar. They reported living in cramped and unsanitary accommodation; some reported not being in possession of their passport and others had been threatened with deportation. Worker also referred to the now abolished no-objection certificate and said that they would be prepared to give up claims to unpaid salaries if they could leave unemployment.</v>
          </cell>
        </row>
        <row r="23">
          <cell r="B23" t="str">
            <v>https://www.business-humanrights.org/en/latest-news/saudi-arabia-employers-misusing-ease-of-reporting-workers-for-absconding-as-a-means-of-retaining-control-post-kafala-reforms/</v>
          </cell>
          <cell r="J23" t="str">
            <v>Not Reported (Employer - Education companies)</v>
          </cell>
          <cell r="K23" t="str">
            <v>Intimidation &amp; Threats;Restricted Mobility</v>
          </cell>
          <cell r="L23" t="str">
            <v>Migrant &amp; immigrant workers (1 - AU - Education companies);Migrant &amp; immigrant workers (1 - PK - Education companies)</v>
          </cell>
          <cell r="M23" t="str">
            <v>NGO</v>
          </cell>
          <cell r="N23" t="str">
            <v>No</v>
          </cell>
          <cell r="Q23" t="str">
            <v>Subsequent to Abdulbasit paying the bribe amount, the absconding status was cancelled. Mustafa could not pay the bribe asked of him and thus the two-week period given to allow employees and employers to amicably resolve the issue passed and the absconding charge remained on his record. A government relations officer assured him he could still overturn his status even if the two weeks passed if he pays him the money, instead Mustafa is seeking help from authorities to repatriate him.</v>
          </cell>
          <cell r="S23" t="str">
            <v>SA</v>
          </cell>
          <cell r="T23">
            <v>2</v>
          </cell>
          <cell r="U23">
            <v>44676</v>
          </cell>
          <cell r="V23">
            <v>3545</v>
          </cell>
          <cell r="X23" t="str">
            <v>Migrant-Rights.org reported on migrant workers in Saudi Arabia unjustly charged with absconding by their employers. These charges often go permanently into their records and restrict their ability to re-enter the country and find different employment._x000D_
Two former colleagues at a vocational school, Abdulbasit from Pakistan and Mustafa an Australian citizen, were victims of absconding charges. Abdulbasit came to work in Saudi Arabia in an education company before being laid off during the Covid-19 pandemic before finding a new job shortly after within the same sector. After staring his new job Abdulbasit received a notice that he was reported for absconding from his previous employer, he said it was groundless as they did terminate his contract. The company claimed it is a "mistake". Abdulbasit sought help from a government relations officer who in return for cancellation of his absconding status demanded a "bribe" of USD2600._x000D_
When Mustafa was reported for absconding, he was also demanded to pay a bribe to overturn, but Mustafa did not readily have the amount.</v>
          </cell>
        </row>
        <row r="24">
          <cell r="B24" t="str">
            <v>https://www.business-humanrights.org/en/latest-news/uae-migrant-worker-receives-usd816k-in-compensation-for-workplace-injury-from-co-found-in-violation-of-safety-measures/</v>
          </cell>
          <cell r="J24" t="str">
            <v>Not Reported (Employer - Construction)</v>
          </cell>
          <cell r="K24" t="str">
            <v>Health: General (including workplace health &amp; safety);Injuries</v>
          </cell>
          <cell r="L24" t="str">
            <v>Migrant &amp; immigrant workers (1 - Asia &amp; Pacific - Construction)</v>
          </cell>
          <cell r="M24" t="str">
            <v>News outlet</v>
          </cell>
          <cell r="N24" t="str">
            <v>No</v>
          </cell>
          <cell r="Q24" t="str">
            <v>The worker filed a case against his firm demanding over USD544K in compensation for physical and psychological harm. The court found the firm in violation of safety protocols and ordered the firm to pay the worker around USD81.6K in compensation.</v>
          </cell>
          <cell r="S24" t="str">
            <v>AE</v>
          </cell>
          <cell r="T24">
            <v>1</v>
          </cell>
          <cell r="U24">
            <v>44706</v>
          </cell>
          <cell r="V24">
            <v>3561</v>
          </cell>
          <cell r="X24" t="str">
            <v>An Asian man working as a carpenter in a UAE firm sustained severe facial injuries in an electric saw accident leaving him partially paralysed.</v>
          </cell>
        </row>
        <row r="25">
          <cell r="B25" t="str">
            <v>https://www.business-humanrights.org/en/latest-news/qatar-district-housing-over-800000-migrant-workers-reportedly-not-up-to-safety-standards-as-overcrowding-and-improper-ventilation-remain-rampant/</v>
          </cell>
          <cell r="J25" t="str">
            <v>Not Reported (Employer - Security companies)</v>
          </cell>
          <cell r="K25" t="str">
            <v>Health: General (including workplace health &amp; safety);Injuries;Non-payment of Wages;Precarious/unsuitable living conditions</v>
          </cell>
          <cell r="L25" t="str">
            <v>Migrant &amp; immigrant workers (1 - KE - Security companies)</v>
          </cell>
          <cell r="M25" t="str">
            <v>News outlet</v>
          </cell>
          <cell r="N25" t="str">
            <v>No</v>
          </cell>
          <cell r="Q25" t="str">
            <v>None reported.</v>
          </cell>
          <cell r="S25" t="str">
            <v>QA</v>
          </cell>
          <cell r="T25">
            <v>1</v>
          </cell>
          <cell r="U25">
            <v>44712</v>
          </cell>
          <cell r="V25">
            <v>3564</v>
          </cell>
          <cell r="X25" t="str">
            <v>The Independent reported on the infamous "Industrial Area" near Qatari capital Doha housing thousands of migrant workers in unsuitable accommodations._x000D_
One Kenyan security worker reported sleeping in a cluttered room, with little support after a workplace accident that required multiple surgeries and left him bedridden. His employer stopped paying salary while he goes through rehabilitation and refused to pay for treatment.</v>
          </cell>
        </row>
        <row r="26">
          <cell r="B26" t="str">
            <v>https://www.business-humanrights.org/en/latest-news/bahrain-five-asian-workers-injured-in-building-site-collapse-as-labour-municipal-inspectors-identify-health-safety-breaches/</v>
          </cell>
          <cell r="J26" t="str">
            <v>Not Reported (Employer - Construction)</v>
          </cell>
          <cell r="K26" t="str">
            <v>Health: General (including workplace health &amp; safety);Injuries</v>
          </cell>
          <cell r="L26" t="str">
            <v>Migrant &amp; immigrant workers (5 - Asia &amp; Pacific - Unknown Sector)</v>
          </cell>
          <cell r="M26" t="str">
            <v>News outlet</v>
          </cell>
          <cell r="N26" t="str">
            <v>No</v>
          </cell>
          <cell r="Q26" t="str">
            <v>None reported.</v>
          </cell>
          <cell r="S26" t="str">
            <v>BH</v>
          </cell>
          <cell r="T26">
            <v>5</v>
          </cell>
          <cell r="U26">
            <v>44706</v>
          </cell>
          <cell r="V26">
            <v>3560</v>
          </cell>
          <cell r="X26" t="str">
            <v>Five workers suffered injuries due to lack of health and safety measures in their workplace, as the ceiling of the building they were working on collapsed.</v>
          </cell>
        </row>
        <row r="27">
          <cell r="B27" t="str">
            <v>https://www.business-humanrights.org/en/latest-news/qatar-world-cup-2022-legacy-dependent-on-fifas-effort-to-redress-abuse-of-workers-who-made-tournament-possible-says-hrw/</v>
          </cell>
          <cell r="J27" t="str">
            <v>Not Reported (Employer - Construction)</v>
          </cell>
          <cell r="K27" t="str">
            <v>Health: General (including workplace health &amp; safety);Non-payment of Wages;Recruitment Fees</v>
          </cell>
          <cell r="L27" t="str">
            <v>Migrant &amp; immigrant workers (1 - NP - Construction)</v>
          </cell>
          <cell r="M27" t="str">
            <v>NGO</v>
          </cell>
          <cell r="N27" t="str">
            <v>No</v>
          </cell>
          <cell r="Q27" t="str">
            <v>None reported.</v>
          </cell>
          <cell r="S27" t="str">
            <v>QA</v>
          </cell>
          <cell r="T27">
            <v>1</v>
          </cell>
          <cell r="U27">
            <v>44705</v>
          </cell>
          <cell r="V27">
            <v>3571</v>
          </cell>
          <cell r="X27" t="str">
            <v>Nepali former migrant worker in Qatar, Diplal, reported paying USD1400 in recruitment fees to secure a job. Diplal left Qatar after seven years, he said during these years he had to endure precarious work conditions, and that after his departure he is still owed his end of service benefits.</v>
          </cell>
        </row>
        <row r="28">
          <cell r="B28" t="str">
            <v>https://www.business-humanrights.org/en/latest-news/qatar-world-cup-2022-legacy-dependent-on-fifas-effort-to-redress-abuse-of-workers-who-made-tournament-possible-says-hrw/</v>
          </cell>
          <cell r="J28" t="str">
            <v>Not Reported (Employer - Construction)</v>
          </cell>
          <cell r="K28" t="str">
            <v>Health: General (including workplace health &amp; safety);Injuries;Non-payment of Wages</v>
          </cell>
          <cell r="L28" t="str">
            <v>Migrant &amp; immigrant workers (1 - NP - Construction)</v>
          </cell>
          <cell r="M28" t="str">
            <v>NGO</v>
          </cell>
          <cell r="N28" t="str">
            <v>No</v>
          </cell>
          <cell r="Q28" t="str">
            <v>None reported.</v>
          </cell>
          <cell r="S28" t="str">
            <v>QA</v>
          </cell>
          <cell r="T28">
            <v>1</v>
          </cell>
          <cell r="U28">
            <v>44705</v>
          </cell>
          <cell r="V28">
            <v>3570</v>
          </cell>
          <cell r="X28" t="str">
            <v>Laxman, a former migrant worker in Qatar, worked in construction and spoke about harsh work conditions as he was at times asked to lift very heavy objects weighing up to 50 kilos which resulted in long-term health problems. Laxman also said they were not paid their wages.</v>
          </cell>
        </row>
        <row r="29">
          <cell r="B29" t="str">
            <v>https://www.business-humanrights.org/en/latest-news/uae-construction-firm-found-in-breach-of-health-safety-as-one-worker-dies-second-left-paralysed-in-site-accident-is-awarded-usd327k/</v>
          </cell>
          <cell r="J29" t="str">
            <v>Not Reported (Employer - Construction)</v>
          </cell>
          <cell r="K29" t="str">
            <v>Deaths;Health: General (including workplace health &amp; safety);Injuries</v>
          </cell>
          <cell r="L29" t="str">
            <v>Migrant &amp; immigrant workers (1 - Asia &amp; Pacific - Construction);Migrant &amp; immigrant workers (2 - Unknown Location - Construction)</v>
          </cell>
          <cell r="M29" t="str">
            <v>News outlet</v>
          </cell>
          <cell r="N29" t="str">
            <v>No</v>
          </cell>
          <cell r="Q29" t="str">
            <v>One of the affected workers filed a law suit against the firm demanding over USD1.3m in compensation for his injury. The court ruled in favour of the worker and they received USD327K in compensation.</v>
          </cell>
          <cell r="S29" t="str">
            <v>AE</v>
          </cell>
          <cell r="T29">
            <v>3</v>
          </cell>
          <cell r="U29">
            <v>44710</v>
          </cell>
          <cell r="V29">
            <v>3559</v>
          </cell>
          <cell r="X29" t="str">
            <v>Three workers for a construction firm were on-site when a roof they were on collapsed. One of the workers died in the accident, while the other two were injured with one of them sustaining substantial injuries to the head leading to partial paralysis.</v>
          </cell>
        </row>
        <row r="30">
          <cell r="B30" t="str">
            <v>https://www.business-humanrights.org/en/latest-news/qatar-nepali-worker-sues-staff-source-international-for-unfair-dismissal-due-to-pregnancy-company-maintains-stance/</v>
          </cell>
          <cell r="C30" t="str">
            <v>Staff Source International (Employer)</v>
          </cell>
          <cell r="F30" t="str">
            <v>Cleaning &amp; maintenance</v>
          </cell>
          <cell r="K30" t="str">
            <v>Unfair Dismissal</v>
          </cell>
          <cell r="L30" t="str">
            <v>Migrant &amp; immigrant workers (1 - NP - Recruitment agencies)</v>
          </cell>
          <cell r="M30" t="str">
            <v>News outlet</v>
          </cell>
          <cell r="N30" t="str">
            <v>Yes</v>
          </cell>
          <cell r="O30" t="str">
            <v>Journalist</v>
          </cell>
          <cell r="Q30" t="str">
            <v>The dismissed worker took her employer to court for unfair dismissal and stated that officials at Qatar's National Human Rights Committee and Labor Court agreed.</v>
          </cell>
          <cell r="S30" t="str">
            <v>QA</v>
          </cell>
          <cell r="T30">
            <v>1</v>
          </cell>
          <cell r="U30">
            <v>42628</v>
          </cell>
          <cell r="V30">
            <v>2008</v>
          </cell>
          <cell r="X30" t="str">
            <v>A woman migrant worker lost her job at a recruitment firm on becoming pregnant. This discrimination is in contradiction of Qatar's labour law which states that a female worker cannot be fired if they become pregnant.</v>
          </cell>
        </row>
        <row r="31">
          <cell r="B31" t="str">
            <v>https://www.business-humanrights.org/en/latest-news/eta-doha-accused-of-non-payment-of-staff-dues/</v>
          </cell>
          <cell r="C31" t="str">
            <v>ETA Ascon Group (Employer)</v>
          </cell>
          <cell r="F31" t="str">
            <v>Construction</v>
          </cell>
          <cell r="G31" t="str">
            <v>Doha Exhibition and Conference Centre (Unknown)</v>
          </cell>
          <cell r="H31" t="str">
            <v>West Bay Doha</v>
          </cell>
          <cell r="I31" t="str">
            <v>Sports and venues</v>
          </cell>
          <cell r="K31" t="str">
            <v>Deaths;Failing to renew visas;Non-payment of Wages;Restricted Mobility</v>
          </cell>
          <cell r="L31" t="str">
            <v>Migrant &amp; immigrant workers (100 - Unknown Location - Engineering);Migrant &amp; immigrant workers (1 - IN - Engineering)</v>
          </cell>
          <cell r="M31" t="str">
            <v>Trade magazine</v>
          </cell>
          <cell r="N31" t="str">
            <v>Yes</v>
          </cell>
          <cell r="O31" t="str">
            <v>Journalist</v>
          </cell>
          <cell r="Q31" t="str">
            <v>At least one employee has secured diplomatic intervention from the Indian Embassy in Qatar to secure payment from ETA. At a meeting attended by the affected employee, a representative from ETA, and Dr Mohammed Aleem, Third Secretary (Labour and Community Welfare) in the Indian Embassy Doha, the company cited market conditions as a reason for the delay. _x000D_
_x000D_
'Hundreds' of labourers and taxi drivers signed a petition in protest at the worker's death and demanding a police investigation.</v>
          </cell>
          <cell r="S31" t="str">
            <v>QA</v>
          </cell>
          <cell r="T31">
            <v>100</v>
          </cell>
          <cell r="U31">
            <v>42530</v>
          </cell>
          <cell r="V31">
            <v>2013</v>
          </cell>
          <cell r="X31" t="str">
            <v>Engineering company ETA Engineering &amp; Contracting was accused of failing to pay final settlement dues to more than 100 workers made unemployed during the past year. It is also alleged that former employees were denied exit visas._x000D_
_x000D_
An Indian construction labourer committed suicide weeks after asking his employer to pay outstanding wages and renew his expired visa, according to his family and co-workers. His employer denies that his suicide was related to work conditions and stated that delayed wages were a common feature of the industry.</v>
          </cell>
        </row>
        <row r="32">
          <cell r="B32" t="str">
            <v>https://www.business-humanrights.org/en/latest-news/lower-fares-backfire-against-uber-qatar-after-drivers-take-action/</v>
          </cell>
          <cell r="C32" t="str">
            <v>Uber (Employer)</v>
          </cell>
          <cell r="F32" t="str">
            <v>Taxi</v>
          </cell>
          <cell r="K32" t="str">
            <v>Very Low Wages</v>
          </cell>
          <cell r="L32" t="str">
            <v>Migrant &amp; immigrant workers (Unknown Number - Unknown Location - Transport: General)</v>
          </cell>
          <cell r="M32" t="str">
            <v>News outlet</v>
          </cell>
          <cell r="N32" t="str">
            <v>Yes</v>
          </cell>
          <cell r="O32" t="str">
            <v>Journalist</v>
          </cell>
          <cell r="Q32" t="str">
            <v>None reported.</v>
          </cell>
          <cell r="S32" t="str">
            <v>QA</v>
          </cell>
          <cell r="T32" t="str">
            <v>Number unknown</v>
          </cell>
          <cell r="U32">
            <v>42490</v>
          </cell>
          <cell r="V32">
            <v>2017</v>
          </cell>
          <cell r="X32" t="str">
            <v>Hundreds of Uber drivers went on strike in Qatar for the second time in one year to protest against fare cuts and and "upfront service" that gives passengers a fixed price fare before they travel. The new approach allows Uber to drive down prices for customers at the expense of drivers' salaries; they would be unable to charge more if the journey time is extended for any reason.</v>
          </cell>
        </row>
        <row r="33">
          <cell r="B33" t="str">
            <v>https://www.business-humanrights.org/en/latest-news/all-work-no-pay-the-struggle-of-qatars-migrant-workers-for-justice/</v>
          </cell>
          <cell r="C33" t="str">
            <v>United Cleaning Co. (Employer)</v>
          </cell>
          <cell r="F33" t="str">
            <v>Cleaning &amp; maintenance</v>
          </cell>
          <cell r="K33" t="str">
            <v>Failing to renew visas;Intimidation &amp; Threats;Non-payment of Wages</v>
          </cell>
          <cell r="L33" t="str">
            <v>Migrant &amp; immigrant workers (80 - KE - Cleaning &amp; maintenance)</v>
          </cell>
          <cell r="M33" t="str">
            <v>NGO</v>
          </cell>
          <cell r="N33" t="str">
            <v>Yes</v>
          </cell>
          <cell r="O33" t="str">
            <v>NGO</v>
          </cell>
          <cell r="Q33" t="str">
            <v>80 out of over 800 impacted employees submitted a complaint to the Committee in March 2018; United Cleaning failed to attend three different mediation sessions at the Labour Relations Department._x000D_
_x000D_
Workers were allegedly discouraged from pursuing their cases and were pushed to accept settlements. Many workers did get settlement decisions between September and December 2018, but United Cleaning had not paid owed salaries in full at the time of reporting.</v>
          </cell>
          <cell r="S33" t="str">
            <v>QA</v>
          </cell>
          <cell r="T33">
            <v>800</v>
          </cell>
          <cell r="U33">
            <v>43727</v>
          </cell>
          <cell r="V33">
            <v>2045</v>
          </cell>
          <cell r="X33" t="str">
            <v>An investigation by Amnesty International found that in March 2018 a group of Kenyan workers from United Cleaning filed complaints with the Qatar Committees for the Settlement of Labour Disputes. They alleged non-payment of wages or end-of-service benefits for four months totally $205, 000. Previously, United Clearning had stopped paying salaries to over half of its employees and failed to renew their documents. The company eventually terminated workers' contracts stating that they had ceased operations, although this is disputed by workers.</v>
          </cell>
        </row>
        <row r="34">
          <cell r="B34" t="str">
            <v>https://www.business-humanrights.org/en/latest-news/all-work-no-pay-the-struggle-of-qatars-migrant-workers-for-justice/</v>
          </cell>
          <cell r="C34" t="str">
            <v>Hamton International (Employer)</v>
          </cell>
          <cell r="F34" t="str">
            <v>Construction</v>
          </cell>
          <cell r="K34" t="str">
            <v>Deaths;Failing to renew visas;Health: General (including workplace health &amp; safety);Intimidation &amp; Threats;Non-payment of Wages;Precarious/unsuitable living conditions;Right to food</v>
          </cell>
          <cell r="L34" t="str">
            <v>Migrant &amp; immigrant workers (Unknown Number - BD - Construction);Migrant &amp; immigrant workers (Unknown Number - GH - Construction);Migrant &amp; immigrant workers (Unknown Number - KE - Construction);Migrant &amp; immigrant workers (Unknown Number - LK - Construction);Migrant &amp; immigrant workers (Unknown Number - NP - Construction)</v>
          </cell>
          <cell r="M34" t="str">
            <v>NGO</v>
          </cell>
          <cell r="N34" t="str">
            <v>Yes</v>
          </cell>
          <cell r="O34" t="str">
            <v>NGO</v>
          </cell>
          <cell r="Q34" t="str">
            <v>Hamton officials failed to attend the mediation sessions facilitiated by the Labour Relations Department.  In October 2018, Hamton's sponsor was arrested and promised to pay the workers within 10 days. However, he was released without doing so._x000D_
_x000D_
In November 2018 around 500 workers were still living in the labour camp; some workers later accepted an offer of repatriation and a small fraction of owed wages in repayment from a relative of Hamton's sponsor. _x000D_
_x000D_
In December 2018 around 120 workers were still waiting to hear the outcome of their complaints and were still being pressured to return home with only a fraction of the owed wages. _x000D_
_x000D_
By April 2019 around 100 workers remained in Qatar, finally receiving judgments from the Committee for the Settlement of Labour Disputes in their favour. Hamton was ordered by the court to pay workers, but as of September 2019 had not done so.</v>
          </cell>
          <cell r="S34" t="str">
            <v>QA</v>
          </cell>
          <cell r="T34">
            <v>900</v>
          </cell>
          <cell r="U34">
            <v>43727</v>
          </cell>
          <cell r="V34">
            <v>2046</v>
          </cell>
          <cell r="X34" t="str">
            <v>In September 2018, an Amnesty International report revealed that 862 out of a total of 900 impacted workers at Hamton International lodged a complaint with the Labour Relations Department alleging delayed salaries over the four preceding months and a lack of end-of-service benefits. The company had not been paying workers salaries regularly since January 2018 and gave workers notice of end of employment in September. Workers started to fall sick because of unsanitary conditions in their accommodation, and lacked food and medical care._x000D_
_x000D_
In the July 2018, employees had gone on strike after the death of a Bangladeshi worker, and after they had received no help.</v>
          </cell>
        </row>
        <row r="35">
          <cell r="B35" t="str">
            <v>https://www.business-humanrights.org/en/latest-news/exposed-how-qatar-airways-risked-lives-of-flight-attendants-for-coronavirus-pr-stunt/</v>
          </cell>
          <cell r="C35" t="str">
            <v>Qatar Airways (Employer)</v>
          </cell>
          <cell r="F35" t="str">
            <v>Aircraft/Airline</v>
          </cell>
          <cell r="K35" t="str">
            <v>Health: General (including workplace health &amp; safety);Intimidation &amp; Threats</v>
          </cell>
          <cell r="L35" t="str">
            <v>Migrant &amp; immigrant workers (Unknown Number - Asia &amp; Pacific - Transport: General)</v>
          </cell>
          <cell r="M35" t="str">
            <v>News outlet</v>
          </cell>
          <cell r="N35" t="str">
            <v>Yes</v>
          </cell>
          <cell r="O35" t="str">
            <v>Resource Centre</v>
          </cell>
          <cell r="Q35" t="str">
            <v>None reported. Qatar Airways did not respond to the Resource Centre's request for comment.</v>
          </cell>
          <cell r="R35" t="str">
            <v>https://www.business-humanrights.org/en/latest-news/qatar-airways-faces-allegations-of-racial-age-discrimination-against-south-asian-cabin-crew-co-did-not-respond/</v>
          </cell>
          <cell r="S35" t="str">
            <v>QA</v>
          </cell>
          <cell r="T35" t="str">
            <v>Number unknown</v>
          </cell>
          <cell r="U35">
            <v>43973</v>
          </cell>
          <cell r="V35">
            <v>2127</v>
          </cell>
          <cell r="X35" t="str">
            <v>In May 2020, Qatar Airways faced allegations of racial discrimination against South Asian cabin crew, who were "forced" to work on flights during the Covid-19 pandemic and suffered verbal racial abuse from management. By contrast, European staff did not receive the same treatment and were included in a "PR stunt" despite not working these flights._x000D_
_x000D_
Qatar Airways is one of a number of airlines facing widespread lay-offs, as the company tries to mitigate against the economic downturn caused by the pandemic and subsequent lockdowns, travel bans and quarantines. An Arab News report also accused the company of ageism in its hiring-and-firing policies as began its redundancy process.</v>
          </cell>
        </row>
        <row r="36">
          <cell r="B36" t="str">
            <v>https://www.business-humanrights.org/en/latest-news/18-months-of-non-payment-qatari-company-leaves-workers-in-the-lurch/</v>
          </cell>
          <cell r="C36" t="str">
            <v>Imperial Trading &amp; Contracting (ITCC) (Unknown);Specialised Aluminium &amp; Steel Co. (SASCO) (Unknown)</v>
          </cell>
          <cell r="F36" t="str">
            <v>Construction;Metals &amp; steel</v>
          </cell>
          <cell r="K36" t="str">
            <v>Denial of Freedom of Expression/Assembly;Intimidation &amp; Threats;Non-payment of Wages;Restricted Mobility;Right to food</v>
          </cell>
          <cell r="L36" t="str">
            <v>Migrant &amp; immigrant workers (Unknown Number - BD - Construction);Migrant &amp; immigrant workers (Unknown Number - EG - Construction);Migrant &amp; immigrant workers (Unknown Number - IN - Construction);Migrant &amp; immigrant workers (Unknown Number - NP - Construction)</v>
          </cell>
          <cell r="M36" t="str">
            <v>NGO</v>
          </cell>
          <cell r="N36" t="str">
            <v>Yes</v>
          </cell>
          <cell r="O36" t="str">
            <v>Resource Centre</v>
          </cell>
          <cell r="Q36" t="str">
            <v>Workers state that they have "exhausted every avenue available to file complaints" but without action being taken. Protests have been held more than once and in June 2019 police allegedly advised workers not to return to work until they were paid; workers then received six months of pay over the following two months._x000D_
_x000D_
Among the recent protestors, one worker stated that the police had come "in 40 vehicles and threatened [workers] with arrest for protesting"._x000D_
_x000D_
Business &amp; Human Rights Resource Centre invited ITCC and its parent group SASCO to respond to the allegations; neither company responded.</v>
          </cell>
          <cell r="R36" t="str">
            <v>https://www.business-humanrights.org/en/latest-news/qatar-550-employees-of-construction-giant-imperial-trading-contracting-stage-protests-over-unpaid-wages/</v>
          </cell>
          <cell r="S36" t="str">
            <v>QA</v>
          </cell>
          <cell r="T36">
            <v>550</v>
          </cell>
          <cell r="U36">
            <v>44118</v>
          </cell>
          <cell r="V36">
            <v>2223</v>
          </cell>
          <cell r="X36" t="str">
            <v>In October 2020, NGO Migrant Rights reported on the case of 550 employees of Imperial Trading and Contracting Co. (ITCC) who have been protesting non-payment of wages for over 11 months - 450 workers allegedly have not been paid for nine months, and 100 staff for nearly a year._x000D_
_x000D_
In total the workers are owed about US$357,000 and US$250,000 in final settlements. Migrant Rights report that while the Qatari govt set up a Workers Support Insurance Fund in 2018 to pay workers in such cases without delay, the process has not been used.</v>
          </cell>
        </row>
        <row r="37">
          <cell r="B37" t="str">
            <v>https://www.business-humanrights.org/en/latest-news/the-cost-of-contagion-the-consequences-of-covid-19-for-migrant-workers-in-the-gulf-2/</v>
          </cell>
          <cell r="C37" t="str">
            <v>DHL (part of Deutsche Post) (Employer)</v>
          </cell>
          <cell r="F37" t="str">
            <v>Express delivery</v>
          </cell>
          <cell r="K37" t="str">
            <v>Non-payment of Wages</v>
          </cell>
          <cell r="L37" t="str">
            <v>Migrant &amp; immigrant workers (Unknown Number - IN - Express delivery)</v>
          </cell>
          <cell r="M37" t="str">
            <v>NGO</v>
          </cell>
          <cell r="N37" t="str">
            <v>Yes</v>
          </cell>
          <cell r="O37" t="str">
            <v>Equidem</v>
          </cell>
          <cell r="Q37" t="str">
            <v>None reported. The company employing workers at DHL Qatar, Danzas AEI Emirates, provided a response to Equidem, refuting the allegations.</v>
          </cell>
          <cell r="S37" t="str">
            <v>QA</v>
          </cell>
          <cell r="T37">
            <v>1</v>
          </cell>
          <cell r="U37">
            <v>44044</v>
          </cell>
          <cell r="V37">
            <v>2316</v>
          </cell>
          <cell r="X37" t="str">
            <v>In November 2020, NGO Equidem launched a report highlighting the impact of COVID-19 on migrant workers in Saudi Arabia, Qatar and UAE, based on 206 interviews with workers. An Indian national for DHL Qatar said he was being made to work up to 18 hours a day without being paid for overtime.</v>
          </cell>
        </row>
        <row r="38">
          <cell r="B38" t="str">
            <v>https://www.business-humanrights.org/en/latest-news/qatar-workers-at-construction-co-itcc-lalibela-cleaning-services-face-months-of-unpaid-wages-as-their-labour-complaints-go-uncompensated/</v>
          </cell>
          <cell r="C38" t="str">
            <v>Imperial Trading &amp; Contracting (ITCC) (Employer)</v>
          </cell>
          <cell r="F38" t="str">
            <v>Construction</v>
          </cell>
          <cell r="K38" t="str">
            <v>Denial of Freedom of Expression/Assembly;Health: General (including workplace health &amp; safety);Non-payment of Wages;Precarious/unsuitable living conditions</v>
          </cell>
          <cell r="L38" t="str">
            <v>Migrant &amp; immigrant workers (400 - Unknown Location - Construction)</v>
          </cell>
          <cell r="M38" t="str">
            <v>NGO</v>
          </cell>
          <cell r="N38" t="str">
            <v>Yes</v>
          </cell>
          <cell r="O38" t="str">
            <v>NGO</v>
          </cell>
          <cell r="Q38" t="str">
            <v>HRW contacted ITCC for comment; they did not respond. They also contacted the Qatari authorities who provided a response in October 2020 that “the company has been placed on the Labor Ministry’s list of banned companies, legal proceedings against the company have been launched, and strict penalties have been imposed on the company.” HRW obtained a copy of two court verdicts stating that ITCC was fined for failing to pay workers' wages._x000D_
_x000D_
The workers themselves had also filed a case with the labour ministry but had not yet received any wages or owed dues. Workers had staged protests but reported being threatened by police with arrest if they posted photos or videos on social media.</v>
          </cell>
          <cell r="S38" t="str">
            <v>QA</v>
          </cell>
          <cell r="T38">
            <v>400</v>
          </cell>
          <cell r="U38">
            <v>44187</v>
          </cell>
          <cell r="V38">
            <v>2370</v>
          </cell>
          <cell r="X38" t="str">
            <v>In a December 2020 press release, HRW reported that they had contacted the Qatari authorities over the case of 400 workers at Imperial Trading and Construction (ITCC) who had faced over 10 months of unpaid wages. They had been experiencing delayed and unpaid wages since 2018 but had received nothing since October 2019.</v>
          </cell>
        </row>
        <row r="39">
          <cell r="B39" t="str">
            <v>https://www.business-humanrights.org/en/latest-news/qatar-workers-at-construction-co-itcc-lalibela-cleaning-services-face-months-of-unpaid-wages-as-their-labour-complaints-go-uncompensated/</v>
          </cell>
          <cell r="C39" t="str">
            <v>Lalibela Cleaning &amp; Services (Employer)</v>
          </cell>
          <cell r="F39" t="str">
            <v>Cleaning &amp; maintenance</v>
          </cell>
          <cell r="K39" t="str">
            <v>Non-payment of Wages;Precarious/unsuitable living conditions;Restricted Mobility;Right to food</v>
          </cell>
          <cell r="L39" t="str">
            <v>Migrant &amp; immigrant workers (Unknown Number - Unknown Location - Cleaning &amp; maintenance)</v>
          </cell>
          <cell r="M39" t="str">
            <v>NGO</v>
          </cell>
          <cell r="N39" t="str">
            <v>Yes</v>
          </cell>
          <cell r="O39" t="str">
            <v>NGO</v>
          </cell>
          <cell r="Q39" t="str">
            <v>HRW contacted Lalibela for comment; they did not respond. Workers said they were unable to file a labour complaint of unpaid wages because their employer had not issued their Qatari ID cards.</v>
          </cell>
          <cell r="S39" t="str">
            <v>QA</v>
          </cell>
          <cell r="T39" t="str">
            <v>Number unknown</v>
          </cell>
          <cell r="U39">
            <v>44187</v>
          </cell>
          <cell r="V39">
            <v>2372</v>
          </cell>
          <cell r="X39" t="str">
            <v>In a December 2020 press release, HRW reported that workers at Lalibela Cleaning &amp; Services were facing unpaid wages since June and other, unspecified, labour abuses. Workers also reported limited movements because they were afraid of being arrested as their employer had not issued their Qatari ID cards. Workers also reported that the company had cut electricity to their accommodation for months until the government intervened in October 2020.</v>
          </cell>
        </row>
        <row r="40">
          <cell r="B40" t="str">
            <v>https://www.business-humanrights.org/en/latest-news/qatar-steps-in-to-rectify-grievances-after-security-guards-launch-protests-over-overtime-payments/</v>
          </cell>
          <cell r="C40" t="str">
            <v>Bin Arbaid Group (Other Value Chain Entity);Qatar Security Services (QSS) (Employer)</v>
          </cell>
          <cell r="F40" t="str">
            <v>Cleaning &amp; maintenance;Construction;Security companies;Transport: General</v>
          </cell>
          <cell r="K40" t="str">
            <v>Intimidation &amp; Threats;Non-payment of Wages</v>
          </cell>
          <cell r="L40" t="str">
            <v>Migrant &amp; immigrant workers (Unknown Number - Unknown Location - Security companies)</v>
          </cell>
          <cell r="M40" t="str">
            <v>News outlet</v>
          </cell>
          <cell r="N40" t="str">
            <v>Yes</v>
          </cell>
          <cell r="O40" t="str">
            <v>Resource Centre</v>
          </cell>
          <cell r="Q40" t="str">
            <v>The issue has been resolved in coordination with Ministry of Labor, and guards resumed their work on Sunday 09/05/2021.</v>
          </cell>
          <cell r="R40" t="str">
            <v>https://www.business-humanrights.org/en/latest-news/qatar-hundreds-of-workers-protest-over-labour-abuses-including-non-payment-of-full-wages-overtime-co-did-not-respond/</v>
          </cell>
          <cell r="S40" t="str">
            <v>QA</v>
          </cell>
          <cell r="T40" t="str">
            <v>Number unknown</v>
          </cell>
          <cell r="U40">
            <v>44326</v>
          </cell>
          <cell r="V40">
            <v>2423</v>
          </cell>
          <cell r="X40" t="str">
            <v>Hundreds of workers at Qatar Security Services (QSS) protested over labour abuses. The workers alleged that the company did not pay them for overtime work, they have received only a half of their salary, and they didn’t have the right to days off.</v>
          </cell>
        </row>
        <row r="41">
          <cell r="B41" t="str">
            <v>https://www.business-humanrights.org/en/latest-news/qatar-security-company-disregards-labor-law/</v>
          </cell>
          <cell r="C41" t="str">
            <v>Al Muftah (Client);Al-Shaheen Holding (Client);Construction &amp; Reconstruction Engineering Co. (CRC) (Client);European Guarding &amp; Security Services (EGSSCO) (Employer);Ezdan Holding Group (Client);FIFA (Client);Hilton (Client);Katara Hospitality (Client);Marriott (Client);Qatar Fertiliser Co. (QAFCO) (Client);Qatar Fuel Additives Co. (QAFAC) (Client);Qatar Gas Transport Co. (Nakilat) (Client);Qatar National Bank (QNB) (Client);Qatar Petrochemical Co. (QAPCO) (Client)</v>
          </cell>
          <cell r="F41" t="str">
            <v>Construction;Fertiliser;Finance &amp; banking;Hotel;Oil, gas &amp; coal;Real estate: General;Security companies;Shipping &amp; handling: General;Sports teams, clubs &amp; leagues;Transport: General</v>
          </cell>
          <cell r="G41" t="str">
            <v>FIFA Club World Cup (Client)</v>
          </cell>
          <cell r="H41" t="str">
            <v>Multiple locations</v>
          </cell>
          <cell r="I41" t="str">
            <v>Sports and venues</v>
          </cell>
          <cell r="K41" t="str">
            <v>Non-payment of Wages;Restricted Mobility</v>
          </cell>
          <cell r="L41" t="str">
            <v>Migrant &amp; immigrant workers (4000 - Unknown Location - Unknown Sector)</v>
          </cell>
          <cell r="M41" t="str">
            <v>News outlet</v>
          </cell>
          <cell r="N41" t="str">
            <v>Yes</v>
          </cell>
          <cell r="O41" t="str">
            <v>Resource Centre; Journalist</v>
          </cell>
          <cell r="Q41" t="str">
            <v>The Qatari authorities have launched an investigation into the case, and confirmed that they have taken necessary actions to resolve the violation with the company and ensure the workers’ rights are met. _x000D_
_x000D_
The Business and Human Rights Resource Centre invited the publicly displayed clients of EGSSCO to respond and asked them to set out any steps they are taking in response and what due diligence they undertook on EGSSCO before contracting with them._x000D_
_x000D_
Ezdan Holding groups, Hilton, Construction and Reconstruction Engineering Co., Qatar Gas Transport Co, FIFA, Marriott have provided responses, while QAPCO, QAFCO, Al-Shaheen Holding, Qatar Development Bank, QAFAC, Katara Hospitality, Al Muftah did not respond. EGGSCO were recently contracted to provide workers during the FIFA Club World Cup; FIFA also provided a response.</v>
          </cell>
          <cell r="R41" t="str">
            <v>https://www.business-humanrights.org/en/latest-news/qatar-security-guards-at-egssco-given-contracts-restricting-their-ability-to-change-jobs-in-breach-of-qatari-law-clients-of-egssco-provide-clarification/</v>
          </cell>
          <cell r="S41" t="str">
            <v>QA</v>
          </cell>
          <cell r="T41">
            <v>4000</v>
          </cell>
          <cell r="U41">
            <v>44318</v>
          </cell>
          <cell r="V41">
            <v>2425</v>
          </cell>
          <cell r="X41" t="str">
            <v>Workers at European Guarding &amp; Security Services (EGSSCO) protested over a new contract given to them by the company, alleging that it does not meet the minimum wage threshold. An investigation conducted by the authorities found that all workers' wages according to the new contract complied with the minimum wage threshold. However, the authorities found that the new contract includes a clause violating the non-compete clause, providing that the workers must work for EGSSCO for at least five years and are not allowed to change jobs during this period.</v>
          </cell>
        </row>
        <row r="42">
          <cell r="B42" t="str">
            <v>https://www.business-humanrights.org/en/latest-news/qatar-in-the-prime-of-their-lives-qatars-failure-to-investigate-remedy-and-prevent-migrant-workers-deaths/</v>
          </cell>
          <cell r="C42" t="str">
            <v>Hamad International Airport (Client);Qatar Airways (Other Value Chain Entity)</v>
          </cell>
          <cell r="F42" t="str">
            <v>Aircraft/Airline;Airports</v>
          </cell>
          <cell r="G42" t="str">
            <v>Hamad International Airport (expansion) (Client)</v>
          </cell>
          <cell r="H42" t="str">
            <v>Doha</v>
          </cell>
          <cell r="I42" t="str">
            <v>Transport infrastructure</v>
          </cell>
          <cell r="K42" t="str">
            <v>Deaths;Health: General (including workplace health &amp; safety)</v>
          </cell>
          <cell r="L42" t="str">
            <v>Migrant &amp; immigrant workers (1 - NP - Security companies)</v>
          </cell>
          <cell r="M42" t="str">
            <v>NGO</v>
          </cell>
          <cell r="N42" t="str">
            <v>Yes</v>
          </cell>
          <cell r="O42" t="str">
            <v>Resource Centre</v>
          </cell>
          <cell r="Q42" t="str">
            <v>The worker’s wife filed a claim with Qatar’s consulate, but they told her that there is no compensation for death caused by a heart attack.</v>
          </cell>
          <cell r="R42" t="str">
            <v>https://www.business-humanrights.org/en/latest-news/qatar-authorities-have-failed-to-investigate-the-deaths-of-thousands-of-migrant-workers-despite-evidence-of-links-between-premature-deaths-and-unsafe-working-conditions/</v>
          </cell>
          <cell r="S42" t="str">
            <v>QA</v>
          </cell>
          <cell r="T42">
            <v>1</v>
          </cell>
          <cell r="U42">
            <v>44434</v>
          </cell>
          <cell r="V42">
            <v>2453</v>
          </cell>
          <cell r="X42" t="str">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Nepali worker, Yam Bahadur Rana, who was working as a security guard, usually at Hamad International Airport. The report says that Yam died, while on duty in Qatar, on 22 February 2020 at the age of 34 years old. His death certificate, issued by the Qatari authorities on 1 March 2020, describes the cause of death as “acute cardiorespiratory failure due to natural causes”. No information on the underlying cause of death was provided. _x000D_
_x000D_
The worker’s wife told AI that she never knew that he was sick and that she believes that he died because of dryness and heat caused by his working conditions, as he had to sit in the sun for a long time.</v>
          </cell>
        </row>
        <row r="43">
          <cell r="B43" t="str">
            <v>https://www.business-humanrights.org/en/latest-news/previously-healthy-ugandan-security-guard-dies-in-qatar-while-on-duty/</v>
          </cell>
          <cell r="C43" t="str">
            <v>Compass Group (Employer)</v>
          </cell>
          <cell r="F43" t="str">
            <v>Catering &amp; food services</v>
          </cell>
          <cell r="K43" t="str">
            <v>Deaths;Health: General (including workplace health &amp; safety)</v>
          </cell>
          <cell r="L43" t="str">
            <v>Migrant &amp; immigrant workers (1 - UG - Security companies)</v>
          </cell>
          <cell r="M43" t="str">
            <v>News outlet</v>
          </cell>
          <cell r="N43" t="str">
            <v>Yes</v>
          </cell>
          <cell r="O43" t="str">
            <v>Resource Centre</v>
          </cell>
          <cell r="Q43" t="str">
            <v>Business &amp; Human Rights Resource Centre invited Compass Group to respond. The company said that it has provided full financial and emotional support to his family.</v>
          </cell>
          <cell r="R43" t="str">
            <v>https://www.business-humanrights.org/en/latest-news/qatar-ugandan-security-guard-dies-while-on-duty-with-compass-catering-incl-co-response/</v>
          </cell>
          <cell r="S43" t="str">
            <v>QA</v>
          </cell>
          <cell r="T43">
            <v>1</v>
          </cell>
          <cell r="U43">
            <v>44426</v>
          </cell>
          <cell r="V43">
            <v>2463</v>
          </cell>
          <cell r="X43" t="str">
            <v>A security guard from Uganda working in Doha, Qatar died while on duty on 5 August 2021. The man had only travelled to Qatar on June 9th and started employment on June 24 as a security guard working for Compass Qatar (part of Compass Group). The worker reportedly collapsed while on duty and was immediately rushed to the hospital by the medical team but later died. The cause of death was reportedly "acute heart failure" as confirmed by the Public Health Department in his autopsy report.</v>
          </cell>
        </row>
        <row r="44">
          <cell r="B44" t="str">
            <v>https://www.business-humanrights.org/en/latest-news/qatar-airways-pilots-allege-national-airline-is-under-counting-work-hours-resulting-in-serious-fatigue-incl-co-comments/</v>
          </cell>
          <cell r="C44" t="str">
            <v>Qatar Airways (Employer)</v>
          </cell>
          <cell r="F44" t="str">
            <v>Aircraft/Airline</v>
          </cell>
          <cell r="K44" t="str">
            <v>Denial of Freedom of Expression/Assembly;Health: General (including workplace health &amp; safety);Intimidation &amp; Threats</v>
          </cell>
          <cell r="L44" t="str">
            <v>Migrant &amp; immigrant workers (Unknown Number - Unknown Location - Transport: General)</v>
          </cell>
          <cell r="M44" t="str">
            <v>News outlet</v>
          </cell>
          <cell r="N44" t="str">
            <v>Yes</v>
          </cell>
          <cell r="O44" t="str">
            <v>Journalist</v>
          </cell>
          <cell r="Q44" t="str">
            <v>Qatar Airways claims they introduced enhanced terms &amp; conditions for counting hours worked and said that they were engaging with employees to implement a fatigue risk management programme.</v>
          </cell>
          <cell r="S44" t="str">
            <v>QA</v>
          </cell>
          <cell r="T44" t="str">
            <v>Number unknown</v>
          </cell>
          <cell r="U44">
            <v>44588</v>
          </cell>
          <cell r="V44">
            <v>2566</v>
          </cell>
          <cell r="X44" t="str">
            <v>Qatar Airways pilot Erik and six other pilots alleged that he worked long hours in the aftermath of laying off a lot of workers after scaling down flights with the onset of the COVID-19 pandemic, which left him fatigued and unable to perform well on the job. Moreover, Erik was hesitant to report said incident over fears of unwanted attention. Erik additionally reported Qatar Airways underreported the hours he worked, on a one-and-a-half hour flight, only three minutes of work time went down in his record since hours spent suprivising pilots (i.e. not actually flying the plane) did not go into hours worked</v>
          </cell>
        </row>
        <row r="45">
          <cell r="B45" t="str">
            <v>https://www.business-humanrights.org/en/latest-news/the-cost-of-contagion-the-consequences-of-covid-19-for-migrant-workers-in-the-gulf-2/</v>
          </cell>
          <cell r="C45" t="str">
            <v>IHG Hotels &amp; Resorts (Client)</v>
          </cell>
          <cell r="F45" t="str">
            <v>Hotel</v>
          </cell>
          <cell r="G45" t="str">
            <v>Crowne Plaza Doha - The Business Park (Client)</v>
          </cell>
          <cell r="H45" t="str">
            <v>Doha</v>
          </cell>
          <cell r="I45" t="str">
            <v>Leisure and hospitality</v>
          </cell>
          <cell r="K45" t="str">
            <v>Non-payment of Wages</v>
          </cell>
          <cell r="L45" t="str">
            <v>Migrant &amp; immigrant workers (Unknown Number - Asia &amp; Pacific - Hotel);Migrant &amp; immigrant workers (Unknown Number - NP - Hotel)</v>
          </cell>
          <cell r="M45" t="str">
            <v>NGO</v>
          </cell>
          <cell r="N45" t="str">
            <v>Yes</v>
          </cell>
          <cell r="O45" t="str">
            <v>Equidem</v>
          </cell>
          <cell r="Q45" t="str">
            <v>IHG provided a statement saying that due to the pandemic a number of staff had been made redundant and a number had been placed onto unpaid leave to preserve jobs.  Said provided food and accomodation and also funded repatriation.</v>
          </cell>
          <cell r="S45" t="str">
            <v>QA</v>
          </cell>
          <cell r="T45" t="str">
            <v>Number unknown</v>
          </cell>
          <cell r="U45">
            <v>44075</v>
          </cell>
          <cell r="V45">
            <v>2584</v>
          </cell>
          <cell r="X45" t="str">
            <v>In November 2020, NGO Equidem launched a report highlighting the impact of COVID-19 on migrant workers in Saudi Arabia, Qatar and UAE, based on 206 interviews with workers. In this case a hotel worker reported that the hotel was paying only half of his salary until June 2020.  He said the hotel had reduced the salaries of housekeeping staff and security staff by 20% and salaries of food and beverage workers was cut in half.</v>
          </cell>
        </row>
        <row r="46">
          <cell r="B46" t="str">
            <v>https://www.business-humanrights.org/en/latest-news/the-cost-of-contagion-the-consequences-of-covid-19-for-migrant-workers-in-the-gulf-2/</v>
          </cell>
          <cell r="C46" t="str">
            <v>IHG Hotels &amp; Resorts (Client)</v>
          </cell>
          <cell r="F46" t="str">
            <v>Hotel</v>
          </cell>
          <cell r="G46" t="str">
            <v>InterContinental Doha Hotel (Client)</v>
          </cell>
          <cell r="H46" t="str">
            <v>West Bay Doha</v>
          </cell>
          <cell r="I46" t="str">
            <v>Leisure and hospitality</v>
          </cell>
          <cell r="K46" t="str">
            <v>Non-payment of Wages</v>
          </cell>
          <cell r="L46" t="str">
            <v>Migrant &amp; immigrant workers (Unknown Number - NP - Hotel)</v>
          </cell>
          <cell r="M46" t="str">
            <v>NGO</v>
          </cell>
          <cell r="N46" t="str">
            <v>Yes</v>
          </cell>
          <cell r="O46" t="str">
            <v>Equidem</v>
          </cell>
          <cell r="Q46" t="str">
            <v>IHG provided a statement saying that due to the pandemic a number of staff had been made redundant and a number had been placed onto unpaid leave to preserve jobs. IHG said they provided food and accommodation and also funded repatriation.</v>
          </cell>
          <cell r="S46" t="str">
            <v>QA</v>
          </cell>
          <cell r="T46" t="str">
            <v>Number unknown</v>
          </cell>
          <cell r="U46">
            <v>44075</v>
          </cell>
          <cell r="V46">
            <v>2587</v>
          </cell>
          <cell r="X46" t="str">
            <v>In November 2020, NGO Equidem launched a report highlighting the impact of COVID-19 on migrant workers in Saudi Arabia, Qatar and UAE, based on 206 interviews with workers. In this case a worker reported that all workers had been notified they were on unpaid leave in August and that he had not been paid for 2-3 months prior to that. He reported how he was unable to adequately support his family. He reported that he has finally got more duties now.</v>
          </cell>
        </row>
        <row r="47">
          <cell r="B47" t="str">
            <v>https://www.business-humanrights.org/en/latest-news/alwatany-travels-bin-twar-center-office-no-24-doha-qatar/</v>
          </cell>
          <cell r="C47" t="str">
            <v>Alwatany Travels/ Nasser Bin Abdullah &amp; Sons (Employer)</v>
          </cell>
          <cell r="F47" t="str">
            <v>Travel: General</v>
          </cell>
          <cell r="K47" t="str">
            <v>Intimidation &amp; Threats;Non-payment of Wages;Restricted Mobility;Right to food</v>
          </cell>
          <cell r="L47" t="str">
            <v>Migrant &amp; immigrant workers (Unknown Number - IN - Tourism);Migrant &amp; immigrant workers (Unknown Number - PH - Tourism)</v>
          </cell>
          <cell r="M47" t="str">
            <v>NGO</v>
          </cell>
          <cell r="N47" t="str">
            <v>Yes</v>
          </cell>
          <cell r="O47" t="str">
            <v>Resource Centre</v>
          </cell>
          <cell r="Q47" t="str">
            <v>The letter-writer shared documentation of several complaints filed at the Labour Ministry. Business &amp; Human Rights Resource centre contacted Alwatany Travels/Nasser Bin Abdullah &amp; Sons to invite them to respond to the allegations; they did not respond.</v>
          </cell>
          <cell r="R47" t="str">
            <v>https://www.business-humanrights.org/en/latest-news/qatar-alwatany-travels-workers-face-wage-delays-for-12-months-co-did-not-respond/</v>
          </cell>
          <cell r="S47" t="str">
            <v>QA</v>
          </cell>
          <cell r="T47" t="str">
            <v>Number unknown</v>
          </cell>
          <cell r="U47">
            <v>44237</v>
          </cell>
          <cell r="V47">
            <v>2659</v>
          </cell>
          <cell r="X47" t="str">
            <v>In February 2021, NGO Migrant-Rights.org launched a series showcasing the many letters they receive from migrant workers across the Gulf alleging abuse by their employers. The first piece detailed the case of Indian and Filipino workers employed by Alwatany Travels/Nasser Bin Abdullah &amp; Sons in Qatar. Workers allegedly had not received regular salary for 12 months, leaving them dependent on friends to pay rent. Workers also reported that the manager was refusing to sign resignation papers and ordered the finance officer of the company not to process salaries. Workers reported that they were afraid if they complained to the labour authority the manager or sponsor would cancel their visas without pay.</v>
          </cell>
        </row>
        <row r="48">
          <cell r="B48" t="str">
            <v>https://www.business-humanrights.org/en/latest-news/powermech-engineering-al-sahr-holding-group-doha-qatar/</v>
          </cell>
          <cell r="C48" t="str">
            <v>Al Sarh Holding Group (Unknown);Powermech Engineering (part of Alsarh Holding Group) (Unknown)</v>
          </cell>
          <cell r="F48" t="str">
            <v>Construction;Engineering</v>
          </cell>
          <cell r="K48" t="str">
            <v>Non-payment of Wages</v>
          </cell>
          <cell r="L48" t="str">
            <v>Migrant &amp; immigrant workers (1 - Unknown Location - Construction)</v>
          </cell>
          <cell r="M48" t="str">
            <v>NGO</v>
          </cell>
          <cell r="N48" t="str">
            <v>Yes</v>
          </cell>
          <cell r="O48" t="str">
            <v>Resource Centre</v>
          </cell>
          <cell r="Q48" t="str">
            <v>The worker contacted the company with no response, as did Migrant-Rights.org. BHRRC also invited the company and its parent group to respond, they did not.</v>
          </cell>
          <cell r="R48" t="str">
            <v>https://www.business-humanrights.org/en/latest-news/qatar-alsarh-holding-group-powermech-engineering-accused-of-failing-to-pay-worker-final-2-months-salary-co-did-not-respond/</v>
          </cell>
          <cell r="S48" t="str">
            <v>QA</v>
          </cell>
          <cell r="T48">
            <v>1</v>
          </cell>
          <cell r="U48">
            <v>44257</v>
          </cell>
          <cell r="V48">
            <v>2667</v>
          </cell>
          <cell r="X48" t="str">
            <v>A former worker with construction company in Qatar, Al Sarh Holding Group/PowerMech alleges the company has failed to pay him the final two months of his salary amounting to QR20,000. Although the company stated that his wages had gone into the Wage Protection System they did not arrive in his bank account.</v>
          </cell>
        </row>
        <row r="49">
          <cell r="B49" t="str">
            <v>https://www.business-humanrights.org/en/latest-news/exblowra-trading-and-contracting-co/</v>
          </cell>
          <cell r="C49" t="str">
            <v>Exblowra Trading and Contracting Co (Employer)</v>
          </cell>
          <cell r="F49" t="str">
            <v>Construction;Real estate: General</v>
          </cell>
          <cell r="K49" t="str">
            <v>Imprisonment;Intimidation &amp; Threats;Non-payment of Wages;Restricted Mobility;Withholding Passports</v>
          </cell>
          <cell r="L49" t="str">
            <v>Migrant &amp; immigrant workers (1 - Unknown Location - Construction)</v>
          </cell>
          <cell r="M49" t="str">
            <v>NGO</v>
          </cell>
          <cell r="N49" t="str">
            <v>Yes</v>
          </cell>
          <cell r="O49" t="str">
            <v>NGO</v>
          </cell>
          <cell r="Q49" t="str">
            <v>The worker made a labour complaint in January 2021 which prompted the company to return employee passport but retained the passports of other workers. The company denied the allegations to migrant-rights.org.</v>
          </cell>
          <cell r="S49" t="str">
            <v>QA</v>
          </cell>
          <cell r="T49" t="str">
            <v>Number unknown</v>
          </cell>
          <cell r="U49">
            <v>44309</v>
          </cell>
          <cell r="V49">
            <v>2690</v>
          </cell>
          <cell r="X49" t="str">
            <v>A worker at Exblowra Trading and Contracting Co, sent a letter to Migrant-Rights.org alleging that he faced intimidation from the company after applying for an employer change, which was approved under the government's system. The worker alleged that the company has filled two vexatious criminal cases and one civil case against him in retaliation. As a result, he was imprisoned twice; the first time he was imprisoned for eight days following an absconding complaint by the company, then he was acquitted. The second time followed a criminal complaint made by the company for QR 4 million. He has been released on bail with a travel ban._x000D_
_x000D_
The company allegedly does not follow the government WPS system, fails to give workers contract copies, fails to pay leave or end of service benefits and workers do not appear to be in possession of passports.</v>
          </cell>
        </row>
        <row r="50">
          <cell r="B50" t="str">
            <v>https://www.business-humanrights.org/en/latest-news/qatar-14-months-after-lauded-labour-reforms-workers-say-employers-are-ignoring-new-laws-refusing-job-change-requests-withholding-salaries/</v>
          </cell>
          <cell r="C50" t="str">
            <v>Al Jaber Engineering (Employer)</v>
          </cell>
          <cell r="F50" t="str">
            <v>Engineering</v>
          </cell>
          <cell r="K50" t="str">
            <v>Recruitment Fees</v>
          </cell>
          <cell r="L50" t="str">
            <v>Migrant &amp; immigrant workers (4 - IN - Construction)</v>
          </cell>
          <cell r="M50" t="str">
            <v>News outlet</v>
          </cell>
          <cell r="N50" t="str">
            <v>Yes</v>
          </cell>
          <cell r="O50" t="str">
            <v>Journalist</v>
          </cell>
          <cell r="Q50" t="str">
            <v>Al Jaber Engineering did not respond to the Guardian's requests for comment.</v>
          </cell>
          <cell r="S50" t="str">
            <v>QA</v>
          </cell>
          <cell r="T50">
            <v>4</v>
          </cell>
          <cell r="U50">
            <v>44522</v>
          </cell>
          <cell r="V50">
            <v>2742</v>
          </cell>
          <cell r="X50" t="str">
            <v>In November 2021, one year before the Qatar World Cup, a Guardian investigation into how the recent labour reforms in Qatar were taking hold found that workers still report issues around being allowed to change jobs and receiving proper pay._x000D_
_x000D_
Four Indian workers employed by Al Jaber Engineering told the Guardian they had each paid almost £1,000 in recruitment fees to secure their employment.</v>
          </cell>
        </row>
        <row r="51">
          <cell r="B51" t="str">
            <v>https://www.business-humanrights.org/en/latest-news/meinhardt-bim-studio-llc-qatar/</v>
          </cell>
          <cell r="C51" t="str">
            <v>FIFA (Unknown);Hamad International Airport (Unknown);Meinhardt (Unknown);Qetaifan Projects (Unknown)</v>
          </cell>
          <cell r="F51" t="str">
            <v>Airports;Engineering;Real estate: General;Sports teams, clubs &amp; leagues</v>
          </cell>
          <cell r="G51" t="str">
            <v>Ahmad Bin Ali Stadium/ Al Rayyan Stadium (Unknown);Hamad International Airport (expansion) (Unknown);Lusail Stadium (Unknown);Qetaifan Water Park (Unknown)</v>
          </cell>
          <cell r="H51" t="str">
            <v>Al Rayyan;Doha;Lusail</v>
          </cell>
          <cell r="I51" t="str">
            <v>Leisure and hospitality;Sports and venues;Transport infrastructure</v>
          </cell>
          <cell r="K51" t="str">
            <v>Denial of Freedom of Expression/Assembly;Intimidation &amp; Threats;Non-payment of Wages</v>
          </cell>
          <cell r="L51" t="str">
            <v>Migrant &amp; immigrant workers (Unknown Number - Unknown Location - Engineering)</v>
          </cell>
          <cell r="M51" t="str">
            <v>NGO</v>
          </cell>
          <cell r="N51" t="str">
            <v>Yes</v>
          </cell>
          <cell r="O51" t="str">
            <v>Resource Centre; Migrant-Rights.org</v>
          </cell>
          <cell r="Q51" t="str">
            <v>Despite repeated requests by them to the company and the National Human Rights Commission in Qatar, the delays continue.</v>
          </cell>
          <cell r="R51" t="str">
            <v>https://www.business-humanrights.org/en/latest-news/qatar-workers-at-mbs-allegedly-face-labour-abuse-incl-non-payment-of-wages-and-end-of-service-benefits/</v>
          </cell>
          <cell r="S51" t="str">
            <v>QA</v>
          </cell>
          <cell r="T51">
            <v>80</v>
          </cell>
          <cell r="U51">
            <v>44371</v>
          </cell>
          <cell r="V51">
            <v>2443</v>
          </cell>
          <cell r="X51" t="str">
            <v>Workers at Meinhardt Bim Studio LLC (MBS) in Qatar alleged that they have not been paid their salaries for three or four months. The workers further alleged that MBS owes 80 employees and former employees a lot of money; most of them have not received their end of service settlement. They said that employees who resigned have been accused by the company of non-performance when they requested their end of service settlement._x000D_
_x000D_
The workers said that they have worked at various projects including the Hamad International Airport extension projects, two Qatar World Cup 2022 stadiums (Al Rayyan Stadium and Lusail Stadium Precinct) and Qetaifan Water Park project.</v>
          </cell>
        </row>
        <row r="52">
          <cell r="B52" t="str">
            <v>https://www.business-humanrights.org/en/latest-news/qatar-quarantine-ordeals/</v>
          </cell>
          <cell r="C52" t="str">
            <v>Qatar Airways (Unknown)</v>
          </cell>
          <cell r="F52" t="str">
            <v>Aircraft/Airline</v>
          </cell>
          <cell r="G52" t="str">
            <v>Mekaines Hotel (Mukaynis Quarantine facility) (Unknown)</v>
          </cell>
          <cell r="H52" t="str">
            <v>Doha</v>
          </cell>
          <cell r="I52" t="str">
            <v>Leisure and hospitality</v>
          </cell>
          <cell r="J52" t="str">
            <v>Government (Unknown - Sector not reported/applicable)</v>
          </cell>
          <cell r="K52" t="str">
            <v>Denial of Freedom of Expression/Assembly;Health: General (including workplace health &amp; safety);Precarious/unsuitable living conditions;Right to food</v>
          </cell>
          <cell r="L52" t="str">
            <v>Migrant &amp; immigrant workers (1 - PH - Domestic worker agencies)</v>
          </cell>
          <cell r="M52" t="str">
            <v>NGO</v>
          </cell>
          <cell r="N52" t="str">
            <v>Yes</v>
          </cell>
          <cell r="O52" t="str">
            <v>Resource Centre</v>
          </cell>
          <cell r="Q52" t="str">
            <v>The workers used the complaints hotline given at the accommodation but no one answered the phone and they did not have internet. Business &amp; Human Rights Resource Centre invited Qatar Airways to respond; their response can be read in full below.</v>
          </cell>
          <cell r="R52" t="str">
            <v>https://www.business-humanrights.org/en/latest-news/qatar-workers-tell-of-unsanitary-cramped-inhumane-covid-19-quarantine/</v>
          </cell>
          <cell r="S52" t="str">
            <v>QA</v>
          </cell>
          <cell r="T52" t="str">
            <v>Number unknown</v>
          </cell>
          <cell r="U52">
            <v>44266</v>
          </cell>
          <cell r="V52">
            <v>2670</v>
          </cell>
          <cell r="X52" t="str">
            <v>Migrant-Rights.org released a report in March 2021 into COVID-19 quarantine conditions for migrant workers in Qatar. In one case a domestic worker arrived back to Qatar from the Philippines. They were housed in accommodation which was allegedly unclean without cleaning services and with spoiled food. The accommodation was facilitated by a Qatar Airways booking system.</v>
          </cell>
        </row>
        <row r="53">
          <cell r="B53" t="str">
            <v>https://www.business-humanrights.org/en/latest-news/qatar-quarantine-ordeals/</v>
          </cell>
          <cell r="C53" t="str">
            <v>GSS Certis (Certis subsidiary) (Employer);Minor International (Client);Msheireb Properties (Client);Temasek (Unknown)</v>
          </cell>
          <cell r="F53" t="str">
            <v>Finance &amp; banking;Hotel;Real estate: General;Security companies</v>
          </cell>
          <cell r="J53" t="str">
            <v>Government (Unknown - Sector not reported/applicable)</v>
          </cell>
          <cell r="K53" t="str">
            <v>Denial of Freedom of Expression/Assembly;Health: General (including workplace health &amp; safety);Imprisonment;Intimidation &amp; Threats;Precarious/unsuitable living conditions;Right to food</v>
          </cell>
          <cell r="L53" t="str">
            <v>Migrant &amp; immigrant workers (Unknown Number - Unknown Location - Security companies)</v>
          </cell>
          <cell r="M53" t="str">
            <v>NGO</v>
          </cell>
          <cell r="N53" t="str">
            <v>Yes</v>
          </cell>
          <cell r="O53" t="str">
            <v>Resource Centre</v>
          </cell>
          <cell r="Q53" t="str">
            <v>The worker reporting alerted the authorities on Twitter but they did not take action. It was impossible for the workers to report anonymously to the labour ministry. The Resource Centre contacted Certis, its holding company Temasek and real estate client Msheireb Properties, receiving responses from Certis and Msheireb Properties._x000D_
_x000D_
In May 2021, Noah/Malcolm Bidali was arrested by the Qatari authority, ostensibly because of his activism. He has been released and charged with spreading disinformation and receiving payments from a "foreign agent".</v>
          </cell>
          <cell r="R53" t="str">
            <v>https://www.business-humanrights.org/en/latest-news/qatar-workers-tell-of-unsanitary-cramped-inhumane-covid-19-quarantine/</v>
          </cell>
          <cell r="S53" t="str">
            <v>QA</v>
          </cell>
          <cell r="T53" t="str">
            <v>Number unknown</v>
          </cell>
          <cell r="U53">
            <v>44266</v>
          </cell>
          <cell r="V53">
            <v>2669</v>
          </cell>
          <cell r="X53" t="str">
            <v>Migrant-Rights.org released a report in March 2021 into COVID-19 quarantine conditions for migrant workers in Qatar. In one case, workers at security company Certis reported described cramped, unsanitary conditions where social distancing was impossible and workers awaiting swab results shared facilities with those who had tested positive for the virus. There were also complaints that food provided was inadequate and "mistreatment" by camp officials._x000D_
_x000D_
In May 2021, Noah/Malcolm Bidali, a Kenyan human rights activist and security guard at GSS who reported about this.</v>
          </cell>
        </row>
        <row r="54">
          <cell r="B54" t="str">
            <v>https://www.business-humanrights.org/en/latest-news/qatar-migrant-workers-unpaid-for-months-of-work-by-company-linked-to-world-cup-host-city/</v>
          </cell>
          <cell r="C54" t="str">
            <v>FIFA (Client);Mercury MENA (Employer);Paradise International (Recruiter)</v>
          </cell>
          <cell r="F54" t="str">
            <v>Construction;Recruitment agencies;Sports teams, clubs &amp; leagues;Technology, telecom &amp; electronics</v>
          </cell>
          <cell r="G54" t="str">
            <v>Al Janoub Stadium (previously called Al Wakrah) (Unknown);Lusail City (Unknown)</v>
          </cell>
          <cell r="H54" t="str">
            <v>Al Wakrah;Lusail</v>
          </cell>
          <cell r="I54" t="str">
            <v>Residential and commercial;Sports and venues</v>
          </cell>
          <cell r="K54" t="str">
            <v>Debt Bondage;Failing to renew visas;Non-payment of Wages;Recruitment Fees;Right to food;Very Low Wages</v>
          </cell>
          <cell r="L54" t="str">
            <v>Migrant &amp; immigrant workers (Unknown Number - IN - Construction);Migrant &amp; immigrant workers (Unknown Number - NP - Construction);Migrant &amp; immigrant workers (Unknown Number - PH - Construction)</v>
          </cell>
          <cell r="M54" t="str">
            <v>NGO</v>
          </cell>
          <cell r="N54" t="str">
            <v>Yes</v>
          </cell>
          <cell r="O54" t="str">
            <v>Resource Centre; Amnesty International</v>
          </cell>
          <cell r="Q54" t="str">
            <v>None reported.</v>
          </cell>
          <cell r="R54" t="str">
            <v>https://www.business-humanrights.org/en/latest-news/qatar-govt-fifa-respond-to-amnesty-international-investigation-into-labour-abuse-of-construction-workers-implicated-companies-did-not-respond/</v>
          </cell>
          <cell r="S54" t="str">
            <v>QA</v>
          </cell>
          <cell r="T54">
            <v>78</v>
          </cell>
          <cell r="U54">
            <v>43371</v>
          </cell>
          <cell r="V54">
            <v>1974</v>
          </cell>
          <cell r="X54" t="str">
            <v>An investigation by Amnesty International found that Mercury MENA took advantage of the sponsorship system in Qatar to exploit workers, failing to pay them thousands of dollars in wages and benefits, and leaving them stranded in Qatar. Amnesty found that the wage delays occurred from February 2016 onwards, remaining unresolved in 2017. Mercury MENA also failed to provide residence permits to workers, restricting their ability to move jobs or leave the country. Mercury MENA also hired recruitment agents who illegally charged fees._x000D_
_x000D_
In 2019 it was reported that some workers had had to sell property to pay for medical bills after their company-covered insurance expired, and in some cases were unwell because they could not afford treatment. Workers also had to take out loans to cover debts racked up whilst they waited for wages to be paid, were unable to pay for their children's education and faced having their homes and land reposessed to cover the amounts owed._x000D_
_x000D_
In February 2020, it was reported that the Nepali government had secured payment for about 34 migrants.</v>
          </cell>
        </row>
        <row r="55">
          <cell r="B55" t="str">
            <v>https://www.business-humanrights.org/en/latest-news/2022-fifa-world-cup-in-qatar-new-complaint-against-vinci/</v>
          </cell>
          <cell r="C55" t="str">
            <v>FIFA (Client);Vinci (Unknown)</v>
          </cell>
          <cell r="F55" t="str">
            <v>Construction;Sports teams, clubs &amp; leagues</v>
          </cell>
          <cell r="G55" t="str">
            <v>Qatar World Cup 2022 Unspecified Projects (Unknown)</v>
          </cell>
          <cell r="H55" t="str">
            <v>Multiple locations</v>
          </cell>
          <cell r="I55" t="str">
            <v>Sports and venues</v>
          </cell>
          <cell r="K55" t="str">
            <v>Debt Bondage;Forced labour &amp; modern slavery;Health: General (including workplace health &amp; safety);Human Trafficking;Intimidation &amp; Threats;Non-payment of Wages;Precarious/unsuitable living conditions;Restricted Mobility</v>
          </cell>
          <cell r="L55" t="str">
            <v>Migrant &amp; immigrant workers (Unknown Number - IN - Construction);Migrant &amp; immigrant workers (Unknown Number - NP - Construction)</v>
          </cell>
          <cell r="M55" t="str">
            <v>NGO</v>
          </cell>
          <cell r="N55" t="str">
            <v>Yes</v>
          </cell>
          <cell r="O55" t="str">
            <v>Resource Centre</v>
          </cell>
          <cell r="Q55" t="str">
            <v>Human rights group Sherpa had previously lodged a claim against Vinci in February 2018. A second lawsuit against Vinci and its Qatar subsidiary includes new witness statements on the alleged abuses. Sherpa welcomed the positive improvements that followed the first set of legal proceedings and an ILO investigation.</v>
          </cell>
          <cell r="R55" t="str">
            <v>https://www.business-humanrights.org/en/latest-news/construction-firm-vinci-faces-new-complaint-filed-in-france-over-alleged-abuse-of-migrant-workers-rights-in-qatar-co-responds/</v>
          </cell>
          <cell r="S55" t="str">
            <v>QA</v>
          </cell>
          <cell r="T55">
            <v>6</v>
          </cell>
          <cell r="U55">
            <v>43426</v>
          </cell>
          <cell r="V55">
            <v>1992</v>
          </cell>
          <cell r="X55" t="str">
            <v>Construction firm Vinci faced a complaint filed in France over alleged abuse of migrant workers' rights in Qatar. Human rights group Sherpa recorded a number of alleged abuses including passport confiscation, and workers suffering vomiting and weakness from working in the excessive heat.</v>
          </cell>
        </row>
        <row r="56">
          <cell r="B56" t="str">
            <v>https://www.business-humanrights.org/en/latest-news/migrants-claim-recruiters-lured-them-into-forced-labour-at-top-qatar-hotel/</v>
          </cell>
          <cell r="C56" t="str">
            <v>Kempinski Hotels (Client)</v>
          </cell>
          <cell r="F56" t="str">
            <v>Hotel</v>
          </cell>
          <cell r="G56" t="str">
            <v>Marsa Malaz Kempinski (Unknown)</v>
          </cell>
          <cell r="H56" t="str">
            <v>The Pearl, Doha</v>
          </cell>
          <cell r="I56" t="str">
            <v>Leisure and hospitality</v>
          </cell>
          <cell r="K56" t="str">
            <v>Contract Substitution;Debt Bondage;Forced labour &amp; modern slavery;Health: General (including workplace health &amp; safety);Injuries;Intimidation &amp; Threats;Recruitment Fees;Very Low Wages</v>
          </cell>
          <cell r="L56" t="str">
            <v>Migrant &amp; immigrant workers (Unknown Number - Africa - Cleaning &amp; maintenance);Migrant &amp; immigrant workers (Unknown Number - Asia &amp; Pacific - Cleaning &amp; maintenance);Migrant &amp; immigrant workers (Unknown Number - PH - Cleaning &amp; maintenance)</v>
          </cell>
          <cell r="M56" t="str">
            <v>News outlet</v>
          </cell>
          <cell r="N56" t="str">
            <v>Yes</v>
          </cell>
          <cell r="O56" t="str">
            <v>Resource Centre; Journalist</v>
          </cell>
          <cell r="Q56" t="str">
            <v>Kempinski Hotels stated the launch of an investigation into the allegations. The Ministry of Administrative Development, Labor and Social Affairs delivered a response laying out Qatar's commitment to responsible employment, and also responded to the original Guardian article in a printed letter._x000D_
_x000D_
Business and Human Rights Resource Centre invited Kempinski to respond to the allegations ahead of the publication of this tracker; their response is available on our website.</v>
          </cell>
          <cell r="R56" t="str">
            <v>https://www.business-humanrights.org/en/latest-news/migrant-workers-at-kempinski-hotel-in-qatar-allegedly-at-risk-of-forced-labour-and-debt-bondage-kempinski-launches-investigation-incl-co-response/</v>
          </cell>
          <cell r="S56" t="str">
            <v>QA</v>
          </cell>
          <cell r="T56" t="str">
            <v>Number unknown</v>
          </cell>
          <cell r="U56">
            <v>43402</v>
          </cell>
          <cell r="V56">
            <v>1996</v>
          </cell>
          <cell r="X56" t="str">
            <v>Migrant workers employed at a Kempinski hotel in cleaning, security and facilities maintenance allege several breaches of Qatar's labour laws including salaries below the minimum wage, extremely long working hours, pressure to work on days off and fines. Excessive recruitment fees have left workers in debt and piled on pressure to work longer hours and more days.</v>
          </cell>
        </row>
        <row r="57">
          <cell r="B57" t="str">
            <v>https://www.business-humanrights.org/en/latest-news/qatar-labour-abuse-reported-at-world-cup-sites-and-infrastructure-projects-internal-investigations-underway/</v>
          </cell>
          <cell r="C57" t="str">
            <v>Qatar Rail (Client)</v>
          </cell>
          <cell r="F57" t="str">
            <v>Transport: General</v>
          </cell>
          <cell r="G57" t="str">
            <v>Education City Stadium (Unknown);Qatar Rail development (Unknown)</v>
          </cell>
          <cell r="H57" t="str">
            <v>Al Rayyan;Multiple locations</v>
          </cell>
          <cell r="I57" t="str">
            <v>Sports and venues;Transport infrastructure</v>
          </cell>
          <cell r="K57" t="str">
            <v>Health: General (including workplace health &amp; safety);Precarious/unsuitable living conditions;Restricted Mobility;Right to food;Very Low Wages;Withholding Passports</v>
          </cell>
          <cell r="L57" t="str">
            <v>Migrant &amp; immigrant workers (Unknown Number - Asia &amp; Pacific - Construction);Migrant &amp; immigrant workers (Unknown Number - IN - Construction)</v>
          </cell>
          <cell r="M57" t="str">
            <v>News outlet</v>
          </cell>
          <cell r="N57" t="str">
            <v>Yes</v>
          </cell>
          <cell r="O57" t="str">
            <v>Journalist</v>
          </cell>
          <cell r="Q57" t="str">
            <v>In response to DW's article, the Supreme Committee for Delivery &amp; Legacy committed to investigations and Qatar Rail stated that they have launched an internal review.</v>
          </cell>
          <cell r="S57" t="str">
            <v>QA</v>
          </cell>
          <cell r="T57">
            <v>12</v>
          </cell>
          <cell r="U57">
            <v>43342</v>
          </cell>
          <cell r="V57">
            <v>1998</v>
          </cell>
          <cell r="X57" t="str">
            <v>News outlet DW investigated labour abuses reported at World Cup sites and infrastructure projects, videoing workers labouring during the hottest time of the day during a designated rest period. Workers also reported passport confiscation, crowded living conditions and a lack of proper food provision. Qatar Rail stated that internal investigations were underway.</v>
          </cell>
        </row>
        <row r="58">
          <cell r="B58" t="str">
            <v>https://www.business-humanrights.org/en/latest-news/1200-workers-from-a-single-qatari-company-stranded/</v>
          </cell>
          <cell r="C58" t="str">
            <v>Alaqaria (Unknown);HKH General Contracting (Unknown)</v>
          </cell>
          <cell r="F58" t="str">
            <v>Construction;Property development</v>
          </cell>
          <cell r="K58" t="str">
            <v>Failing to renew visas;Health: General (including workplace health &amp; safety);Non-payment of Wages;Precarious/unsuitable living conditions;Recruitment Fees;Right to food</v>
          </cell>
          <cell r="L58" t="str">
            <v>Migrant &amp; immigrant workers (Unknown Number - BD - Construction);Migrant &amp; immigrant workers (Unknown Number - IN - Construction);Migrant &amp; immigrant workers (Unknown Number - LK - Construction);Migrant &amp; immigrant workers (Unknown Number - PH - Construction)</v>
          </cell>
          <cell r="M58" t="str">
            <v>NGO</v>
          </cell>
          <cell r="N58" t="str">
            <v>Yes</v>
          </cell>
          <cell r="O58" t="str">
            <v>Resource Centre</v>
          </cell>
          <cell r="Q58" t="str">
            <v>Pressure from rights organisations resulted in water and electricity being restored, but the employed staff continued to face issues and were threatened with eviction. Complaints were registered directly with HKH Contracing, at the Indian, Nepal and Bangladesh embassies who wrote to the company and provided relief where possible. _x000D_
_x000D_
Workers registered complaints with: the Qatari Ministry of Administrative Development, Labour and Social Affairs; with the human rights office of the Ministry of Interior; and, with the NHRC, who coordinated with a Qatar charity, Indian embassy, Nepal embassy and Indian Community Benevolent Forum (ICBF)._x000D_
_x000D_
A complaints mechanism failed to pick up reports of delayed and non-payment of wages, failure to renew visas, and unsafe conditions. The case was referred to the ILO's new project office in Qatar.</v>
          </cell>
          <cell r="R58" t="str">
            <v>https://www.business-humanrights.org/en/latest-news/qatar-1200-migrant-workers-at-hkh-general-contracting-without-pay-for-several-months-no-response-from-companies/</v>
          </cell>
          <cell r="S58" t="str">
            <v>QA</v>
          </cell>
          <cell r="T58">
            <v>1200</v>
          </cell>
          <cell r="U58">
            <v>43234</v>
          </cell>
          <cell r="V58">
            <v>2065</v>
          </cell>
          <cell r="X58" t="str">
            <v>The NGO Migrant Rights documented cases of 1,200 migrant workers at HKH General Contracting going without pay for up to seven months; 1,100 were employed as labourers, carpenters, steel fixers, and mechanical and electrical workers, and 100 were considered staff (engineers, project managers, safety officers, administration). _x000D_
_x000D_
Workers went without running water or power and were dependent on humanitarian aid. Workers allege that for several years salaries have been delayed (for both labourers and staff) for months at a time, employers have failed to renew IDs or reimburse workers for the cost of late renewal, and transport vehicles have been deemed unsafe.</v>
          </cell>
        </row>
        <row r="59">
          <cell r="B59" t="str">
            <v>https://www.business-humanrights.org/en/latest-news/qatar-abuse-of-world-cup-workers-exposed/</v>
          </cell>
          <cell r="C59" t="str">
            <v>Besix (Unknown);Eversendai (Employer);FIFA (Partner);Midmac (Unknown)</v>
          </cell>
          <cell r="F59" t="str">
            <v>Construction;Engineering;Oil, gas &amp; coal;Sports teams, clubs &amp; leagues</v>
          </cell>
          <cell r="G59" t="str">
            <v>Khalifa International Stadium (Unknown)</v>
          </cell>
          <cell r="H59" t="str">
            <v>Doha</v>
          </cell>
          <cell r="I59" t="str">
            <v>Sports and venues</v>
          </cell>
          <cell r="K59" t="str">
            <v>Contract Substitution;Denial of Freedom of Expression/Assembly;Failing to renew visas;Forced labour &amp; modern slavery;Intimidation &amp; Threats;Non-payment of Wages;Precarious/unsuitable living conditions;Recruitment Fees;Restricted Mobility;Withholding Passports</v>
          </cell>
          <cell r="L59" t="str">
            <v>Migrant &amp; immigrant workers (Unknown Number - BD - Construction);Migrant &amp; immigrant workers (Unknown Number - IN - Construction);Migrant &amp; immigrant workers (Unknown Number - NP - Construction)</v>
          </cell>
          <cell r="M59" t="str">
            <v>NGO</v>
          </cell>
          <cell r="N59" t="str">
            <v>Yes</v>
          </cell>
          <cell r="O59" t="str">
            <v>NGO</v>
          </cell>
          <cell r="Q59" t="str">
            <v>Main contractor Midmac-Six Construct JV, Eversendai as well as the Supreme Committee, Aspire Zone Foundation and FIFA have submitted a response to Amnesty International. _x000D_
_x000D_
Following an audit by the JV which uncovered the sub-standard accommodation, Eversendai employees were rehoused._x000D_
_x000D_
After AI raised the issue of withheld passports, Eversendai confirmed that it had returned passports to migrant workers.</v>
          </cell>
          <cell r="S59" t="str">
            <v>QA</v>
          </cell>
          <cell r="T59">
            <v>24</v>
          </cell>
          <cell r="U59">
            <v>42459</v>
          </cell>
          <cell r="V59">
            <v>2454</v>
          </cell>
          <cell r="X59" t="str">
            <v>In March 2016, Amnesty International released a report revealing that migrant workers working on the Khalifa Stadium refurbishment have experienced systematic labour abuse by employers. The report builds on interviews with 234 male migrant workers, of which 132 worked on the Khalifa Stadium refurbishment. _x000D_
_x000D_
The report indicates that 24 workers were employed by Eversendai, a subcontractor of Midmac-Six Construct JV (Six Construct is a Besix's subsidiary) which is the main contractor for the Khalifa Stadium refurbishment. The main client of the project is the Aspire Zone Foundation, which operates on behalf of the Supreme Committee on this project._x000D_
_x000D_
The abuses reported by workers included: unsuitable living conditions, paying large recruitment fees (USD 500 to USD 4,300), non-payment of wages for several months, being paid wages lower than promised (in some cases, wages were lower by half), withholding of passports, and being threatened for complaining about working conditions.</v>
          </cell>
        </row>
        <row r="60">
          <cell r="B60" t="str">
            <v>https://www.business-humanrights.org/en/latest-news/qatar-abuse-of-world-cup-workers-exposed/</v>
          </cell>
          <cell r="C60" t="str">
            <v>Eversendai ();FIFA (Partner);Seven Hills Trading &amp; Contracting (Unknown)</v>
          </cell>
          <cell r="F60" t="str">
            <v>Building materials &amp; equipment;Construction;Construction &amp; building materials: General;Engineering;Labour supplier;Oil, gas &amp; coal;Sports teams, clubs &amp; leagues</v>
          </cell>
          <cell r="G60" t="str">
            <v>Khalifa International Stadium (Unknown)</v>
          </cell>
          <cell r="H60" t="str">
            <v>Doha</v>
          </cell>
          <cell r="I60" t="str">
            <v>Sports and venues</v>
          </cell>
          <cell r="K60" t="str">
            <v>Contract Substitution;Denial of Freedom of Expression/Assembly;Failing to renew visas;Forced labour &amp; modern slavery;Intimidation &amp; Threats;Non-payment of Wages;Precarious/unsuitable living conditions;Recruitment Fees;Restricted Mobility;Withholding Passports</v>
          </cell>
          <cell r="L60" t="str">
            <v>Migrant &amp; immigrant workers (Unknown Number - BD - Construction);Migrant &amp; immigrant workers (Unknown Number - IN - Construction);Migrant &amp; immigrant workers (Unknown Number - NP - Construction)</v>
          </cell>
          <cell r="M60" t="str">
            <v>NGO</v>
          </cell>
          <cell r="N60" t="str">
            <v>Yes</v>
          </cell>
          <cell r="O60" t="str">
            <v>NGO</v>
          </cell>
          <cell r="Q60" t="str">
            <v>Amnesty International asked Eversendai to set out what due diligence the company had undertaken on Seven Hills prior to contracting with it. Amnesty International received two letters from Eversendai. However, the company did not provide any information to show it had carried out due diligence checks before engaging Seven Hills. _x000D_
_x000D_
Eversendai terminated its contract with Seven Hills over accommodation non-compliance. They stated to AI that "no remedial action is deemed necessary" as the workers were not directly engaged by them.</v>
          </cell>
          <cell r="S60" t="str">
            <v>QA</v>
          </cell>
          <cell r="T60">
            <v>51</v>
          </cell>
          <cell r="U60">
            <v>42459</v>
          </cell>
          <cell r="V60">
            <v>2455</v>
          </cell>
          <cell r="X60" t="str">
            <v>In March 2016, Amnesty International released a report revealing that migrant workers working on the Khalifa Stadium refurbishment had experienced systematic labour abuse by employers. The report builds on interviews with 234 male migrant workers, of which 132 worked on the Khalifa Stadium refurbishment. _x000D_
_x000D_
According to the report, 51 workers said that they worked for Seven Hills; a labour supply company used by Eversendai (a subcontractor of Midmac-Six Construct JV which is the main contractor for the Khalifa Stadium refurbishment) to carry out work on Khalifa Stadium. The workers alleged that they had experienced various abuses including deceptive recruitment practices, retention of passports, inadequate accommodation, delays in payments of salaries, and failure to provide and renew residence permits. In addition, Amnesty International said that it found evidence of forced labour and that managers of the company used the threat of penalties, to exact work from migrant workers.</v>
          </cell>
        </row>
        <row r="61">
          <cell r="B61" t="str">
            <v>https://www.business-humanrights.org/en/latest-news/expo-2020s-workers-face-hardships-despite-dubais-promises/</v>
          </cell>
          <cell r="C61" t="str">
            <v>Emrill Services (Employer)</v>
          </cell>
          <cell r="F61" t="str">
            <v>Cleaning &amp; maintenance</v>
          </cell>
          <cell r="K61" t="str">
            <v>Right to food;Very Low Wages</v>
          </cell>
          <cell r="L61" t="str">
            <v>Migrant &amp; immigrant workers (1 - CM - Cleaning &amp; maintenance)</v>
          </cell>
          <cell r="M61" t="str">
            <v>News outlet</v>
          </cell>
          <cell r="N61" t="str">
            <v>Yes</v>
          </cell>
          <cell r="O61" t="str">
            <v>Resource Centre; Journalist</v>
          </cell>
          <cell r="Q61" t="str">
            <v>Both AP and the Resource Centre sought response from the companies to no avail. Additional response sought from authorities by AP was not addressed. Response sought from Expo organisers by NGO Equidem resulted in Expo claiming it "takes worker welfare “extremely seriously". However, calls for response from Expo by AP were dismissed. _x000D_
_x000D_
Emrill Services commented AP that "it takes emplpoyee well-being very seriously" and promised to investigate.</v>
          </cell>
          <cell r="R61" t="str">
            <v>https://www.business-humanrights.org/en/latest-news/uae-workers-at-dubai-expo-suppliers-report-poverty-wages-illegal-deductions-employer-surveillance-poor-food-provision-cos-did-not-respond/</v>
          </cell>
          <cell r="S61" t="str">
            <v>AE</v>
          </cell>
          <cell r="T61" t="str">
            <v>Number unknown</v>
          </cell>
          <cell r="U61">
            <v>44535</v>
          </cell>
          <cell r="V61">
            <v>2549</v>
          </cell>
          <cell r="X61" t="str">
            <v>An AP report into working conditions among migrants at the Dubai Expo reported that workers contracted by Emrill Services were paid low wages, with no food allowance and a lack of kitchen access. One Cameroonian worker told AP that they cannot eat "to our satisfaction" otherwise they will have spent all their salary.</v>
          </cell>
        </row>
        <row r="62">
          <cell r="B62" t="str">
            <v>https://www.business-humanrights.org/en/latest-news/job-mobility-in-qatar-is-still-a-mirage-despite-reforms-domestic-workers-most-affected/</v>
          </cell>
          <cell r="C62" t="str">
            <v>Qatar Manpower Solutions Co. (WISA) (Employer)</v>
          </cell>
          <cell r="F62" t="str">
            <v>Domestic worker agencies;Recruitment agencies</v>
          </cell>
          <cell r="K62" t="str">
            <v>Restricted Mobility</v>
          </cell>
          <cell r="L62" t="str">
            <v>Migrant &amp; immigrant workers (Unknown Number - ET - Domestic worker agencies);Migrant &amp; immigrant workers (Unknown Number - KE - Domestic worker agencies);Migrant &amp; immigrant workers (Unknown Number - NP - Domestic worker agencies)</v>
          </cell>
          <cell r="M62" t="str">
            <v>NGO</v>
          </cell>
          <cell r="N62" t="str">
            <v>Yes</v>
          </cell>
          <cell r="O62" t="str">
            <v>Resource Centre</v>
          </cell>
          <cell r="Q62" t="str">
            <v>A pattern of workers relying on word-of-mouth information on the reforms and their rights emerged too, while an official confirmed to MR that the new rule applied to all companies, including for public sector workers._x000D_
_x000D_
Business &amp; Human Rights Resource Centre invited WISA to respond to the allegations; their response can be read in full below.</v>
          </cell>
          <cell r="R62" t="str">
            <v>https://www.business-humanrights.org/en/latest-news/qatar-govt-employment-co-wisa-responds-to-allegations-female-domestic-workers-not-permitted-to-change-jobs-despite-labour-law-reform/</v>
          </cell>
          <cell r="S62" t="str">
            <v>QA</v>
          </cell>
          <cell r="T62">
            <v>300</v>
          </cell>
          <cell r="U62">
            <v>44474</v>
          </cell>
          <cell r="V62">
            <v>2524</v>
          </cell>
          <cell r="X62" t="str">
            <v>Despite the abolishment of the no-objection certificate in 2020, Migrant-Rights.org continues to receive reports from workers apparently unable to change jobs or for whom changing jobs remains difficult and expensive._x000D_
_x000D_
Women migrants, particularly domestic workers, are those worst affected with one government-owned labour supply company, WISA, accused of "turning" down workers' requests to change jobs. One worker stated that they needed the now-abolished NOC because WISA is a government company; many others said that the process is difficult due to the fact they were originally hired from abroad.</v>
          </cell>
        </row>
        <row r="63">
          <cell r="B63" t="str">
            <v>https://www.business-humanrights.org/en/latest-news/family-of-world-cup-worker-waits-for-answers-over-death-at-qatar-stadium/</v>
          </cell>
          <cell r="C63" t="str">
            <v>FIFA (Partner);Manar General Contracting (Employer)</v>
          </cell>
          <cell r="F63" t="str">
            <v>Construction;Sports teams, clubs &amp; leagues</v>
          </cell>
          <cell r="G63" t="str">
            <v>Al Janoub Stadium (previously called Al Wakrah) (Unknown)</v>
          </cell>
          <cell r="H63" t="str">
            <v>Al Wakrah</v>
          </cell>
          <cell r="I63" t="str">
            <v>Sports and venues</v>
          </cell>
          <cell r="K63" t="str">
            <v>Deaths;Health: General (including workplace health &amp; safety)</v>
          </cell>
          <cell r="L63" t="str">
            <v>Migrant &amp; immigrant workers (1 - NP - Construction)</v>
          </cell>
          <cell r="M63" t="str">
            <v>News outlet</v>
          </cell>
          <cell r="N63" t="str">
            <v>Yes</v>
          </cell>
          <cell r="O63" t="str">
            <v>Journalist</v>
          </cell>
          <cell r="Q63" t="str">
            <v>When asked to comment on the story, a representative from Manar General Contracting replied that this wasn't possible owing to the fact the case was still ongoing.</v>
          </cell>
          <cell r="S63" t="str">
            <v>QA</v>
          </cell>
          <cell r="T63">
            <v>1</v>
          </cell>
          <cell r="U63">
            <v>43425</v>
          </cell>
          <cell r="V63">
            <v>1993</v>
          </cell>
          <cell r="X63" t="str">
            <v>The details behind the death of a Nepalese worker on a World Cup stadium remain unknown months later. Witnesses speaking to the Guardian reported that he accidentally fell from a walkway. A number of the families of workers who have died on construction sites in Qatar have faced delays in obtaining information on their relatives' deaths.</v>
          </cell>
        </row>
        <row r="64">
          <cell r="B64" t="str">
            <v>https://www.business-humanrights.org/en/latest-news/qatar-world-cup-bosses-offer-no-explanation-for-british-workers-death/</v>
          </cell>
          <cell r="C64" t="str">
            <v>FIFA (Partner);Pfeifer (Employer)</v>
          </cell>
          <cell r="F64" t="str">
            <v>Sports teams, clubs &amp; leagues</v>
          </cell>
          <cell r="G64" t="str">
            <v>Khalifa International Stadium (Unknown)</v>
          </cell>
          <cell r="H64" t="str">
            <v>Doha</v>
          </cell>
          <cell r="I64" t="str">
            <v>Sports and venues</v>
          </cell>
          <cell r="K64" t="str">
            <v>Deaths;Health: General (including workplace health &amp; safety)</v>
          </cell>
          <cell r="L64" t="str">
            <v>Migrant &amp; immigrant workers (1 - GB - Construction)</v>
          </cell>
          <cell r="M64" t="str">
            <v>News outlet</v>
          </cell>
          <cell r="N64" t="str">
            <v>Yes</v>
          </cell>
          <cell r="O64" t="str">
            <v>Resource Centre; Journalist</v>
          </cell>
          <cell r="Q64" t="str">
            <v>Efforts by the British police and coroner to engage with Qatari authorities have gone unanswered._x000D_
_x000D_
Business and Human Rights Resource Centre invited Pfeifer to respond to the allegations ahead of the publication of this tracker; their response is available on our website.</v>
          </cell>
          <cell r="R64" t="str">
            <v>https://www.business-humanrights.org/en/latest-news/qatar-supreme-committee-agrees-to-inquiry-into-british-workers-death-on-world-cup-stadium-site/</v>
          </cell>
          <cell r="S64" t="str">
            <v>QA</v>
          </cell>
          <cell r="T64">
            <v>1</v>
          </cell>
          <cell r="U64">
            <v>43050</v>
          </cell>
          <cell r="V64">
            <v>2002</v>
          </cell>
          <cell r="X64" t="str">
            <v>The details behind the death of a British worker on the Khalifa World Cup stadium site remain undisclosed. The man fell 40m due to a failure of safety equipment. At the time of reporting his family had been waiting 10 months for news from Qatari authorities and building contractors and a report on the incident had not been passed to the British coroner investigating his death.</v>
          </cell>
        </row>
        <row r="65">
          <cell r="B65" t="str">
            <v>https://www.business-humanrights.org/en/latest-news/qatar-2022-world-cup-migrant-worker-fatality-october-2016/</v>
          </cell>
          <cell r="C65" t="str">
            <v>FIFA (Partner)</v>
          </cell>
          <cell r="F65" t="str">
            <v>Sports teams, clubs &amp; leagues</v>
          </cell>
          <cell r="G65" t="str">
            <v>Al Janoub Stadium (previously called Al Wakrah) (Unknown)</v>
          </cell>
          <cell r="H65" t="str">
            <v>Al Wakrah</v>
          </cell>
          <cell r="I65" t="str">
            <v>Sports and venues</v>
          </cell>
          <cell r="J65" t="str">
            <v>Not Reported (Employer - Sector not reported/applicable)</v>
          </cell>
          <cell r="K65" t="str">
            <v>Deaths;Health: General (including workplace health &amp; safety)</v>
          </cell>
          <cell r="L65" t="str">
            <v>Migrant &amp; immigrant workers (1 - NP - Construction)</v>
          </cell>
          <cell r="M65" t="str">
            <v>Government publication</v>
          </cell>
          <cell r="N65" t="str">
            <v>Yes</v>
          </cell>
          <cell r="O65" t="str">
            <v>Journalist</v>
          </cell>
          <cell r="Q65" t="str">
            <v>A joint accident investigation team consisting of MIDMAC, PORR Qatar and Six Construct Qatar Ltd. was established and issued a formal report to the Supreme Committee. The report identified a number of health and safety issues relating to the accident and made a number of recommendations in response.</v>
          </cell>
          <cell r="S65" t="str">
            <v>QA</v>
          </cell>
          <cell r="T65">
            <v>1</v>
          </cell>
          <cell r="U65">
            <v>42665</v>
          </cell>
          <cell r="V65">
            <v>2005</v>
          </cell>
          <cell r="X65" t="str">
            <v>A 29 year old Nepali worker was killed on the Al Wakrah Stadium project site after being struck by a water tanker and dying from severe head injuries.</v>
          </cell>
        </row>
        <row r="66">
          <cell r="B66" t="str">
            <v>https://www.business-humanrights.org/en/latest-news/qatar-11-killed-in-labour-camp-fire/</v>
          </cell>
          <cell r="C66" t="str">
            <v>Al Ali Engineering (Partner);Hilton (Client)</v>
          </cell>
          <cell r="F66" t="str">
            <v>Construction;Hotel</v>
          </cell>
          <cell r="G66" t="str">
            <v>Hilton Salwa Beach Resort (Unknown)</v>
          </cell>
          <cell r="H66" t="str">
            <v>Doha</v>
          </cell>
          <cell r="I66" t="str">
            <v>Leisure and hospitality</v>
          </cell>
          <cell r="K66" t="str">
            <v>Deaths;Health: General (including workplace health &amp; safety);Injuries</v>
          </cell>
          <cell r="L66" t="str">
            <v>Migrant &amp; immigrant workers (23 - Unknown Location - Construction)</v>
          </cell>
          <cell r="M66" t="str">
            <v>News outlet</v>
          </cell>
          <cell r="N66" t="str">
            <v>Yes</v>
          </cell>
          <cell r="O66" t="str">
            <v>Journalist</v>
          </cell>
          <cell r="Q66" t="str">
            <v>Qatari authorities launched an investigation to determine the cause of the fire.</v>
          </cell>
          <cell r="S66" t="str">
            <v>QA</v>
          </cell>
          <cell r="T66">
            <v>23</v>
          </cell>
          <cell r="U66">
            <v>42527</v>
          </cell>
          <cell r="V66">
            <v>2014</v>
          </cell>
          <cell r="X66" t="str">
            <v>13 people died and a further 10 people were injured when a fire broke out at a labour camp housing construction workers working on a tourism project (including a Hilton resort) in southwestern Qatar. In a statement to Doha News, Hilton said the development "is currently in the hands of the contractor, Al Ali Engineering Contracting &amp; Trading"; they said they had contacted the site manager who confirmed an investigation was underway.</v>
          </cell>
        </row>
        <row r="67">
          <cell r="B67" t="str">
            <v>https://www.business-humanrights.org/en/latest-news/getting-lucky-client-not-employer-decides-how-you-live/</v>
          </cell>
          <cell r="C67" t="str">
            <v>Alfardan Properties (Client);Commercial Bank (CBQ) (Client);Frasers Hospitality (Client);GSS Certis (Certis subsidiary) (Employer);Hamad International Airport (Client);IHG Hotels &amp; Resorts (Client);Jaidah (Client);Kempinski Hotels (Client);Mannai Corporation (Client);Marriott (Client);Qatar General Electricity &amp; Water (KAHRAMAA) (Client);Qatar National Bank (QNB) (Client);Rastec Properties (Client);Sephora (Client);Temasek ();Wyndham Hotels &amp; Resorts (Client)</v>
          </cell>
          <cell r="F67" t="str">
            <v>Airports;Automobile &amp; other motor vehicles;Building materials &amp; equipment;Consumer products/retail: General;Energy;Finance &amp; banking;Hotel;Oil, gas &amp; coal;Real estate: General;Real estate sales;Retail;Security companies;Water companies</v>
          </cell>
          <cell r="G67" t="str">
            <v>Fraser Suites Doha (Client);Hamad International Airport (expansion) (Client);InterContinental Doha Hotel (Client);Marsa Malaz Kempinski (Client);Msheireb Downtown Doha (Client);The St. Regis Doha (Client);The Westin Doha Hotel &amp; Spa (Client);W Doha (Client)</v>
          </cell>
          <cell r="H67" t="str">
            <v>Doha;Msheireb Downtown Doha;The Pearl, Doha;West Bay Doha</v>
          </cell>
          <cell r="I67" t="str">
            <v>Leisure and hospitality;Residential and commercial;Transport infrastructure</v>
          </cell>
          <cell r="J67" t="str">
            <v>Government (Unknown - Sector not reported/applicable)</v>
          </cell>
          <cell r="K67" t="str">
            <v>Denial of Freedom of Expression/Assembly;Health: General (including workplace health &amp; safety);Imprisonment;Intimidation &amp; Threats;Non-payment of Wages;Precarious/unsuitable living conditions;Restricted Mobility;Right to food</v>
          </cell>
          <cell r="L67" t="str">
            <v>Migrant &amp; immigrant workers (2000 - Unknown Location - Security companies)</v>
          </cell>
          <cell r="M67" t="str">
            <v>NGO</v>
          </cell>
          <cell r="N67" t="str">
            <v>Yes</v>
          </cell>
          <cell r="O67" t="str">
            <v>Resource Centre</v>
          </cell>
          <cell r="Q67" t="str">
            <v>Noah approached the client who had subcontracted him, Msheireb Properties, and its parent, Qatar Foundation, detailing the poor living conditions he and other employees were living in through their whistleblowing procedures. Whilst Qatar Foundation had responded, the situation remained unchanged until Migrant-Rights.org published the below pieces and the workers on the Msheireb Downtown Doha project were rehoused in accommodation with more space._x000D_
_x000D_
Workers employed by  Certis deployed on other projects, however, remain in the camp in "indecent" and "hazardous" accommodation._x000D_
_x000D_
Business &amp; Human Rights Resource Centre approached  Certis and their holding company Temasek, the landlord, 10 companies who were allegedly being provided with security guards by  Certis from the camp, and 3 hotel companies who had previously sourced these workers._x000D_
_x000D_
In May 2021, Noah/Malcolm Bidali was arrested by the Qatari authority, ostensibly because of his activism. He has been released and charged with spreading disinformation and receiving payments from a "foreign agent". See our ongoing coverage of Malcolm's case here.</v>
          </cell>
          <cell r="R67" t="str">
            <v>https://www.business-humanrights.org/en/latest-news/qatar-2000-gss-certis-security-workers-allegedly-housed-in-poor-cramped-conditions-while-working-for-big-brands-incl-co-responses/</v>
          </cell>
          <cell r="S67" t="str">
            <v>QA</v>
          </cell>
          <cell r="T67">
            <v>2000</v>
          </cell>
          <cell r="U67">
            <v>44039</v>
          </cell>
          <cell r="V67">
            <v>2152</v>
          </cell>
          <cell r="X67" t="str">
            <v>In this three-part series, migrant worker "Noah", who first moved to Doha, Qatar in 2016 and has worked there for two periods, writes of his lived experience for NGO Migrant-Rights.org. In the articles, Noah details his employment with  Certis, a Qatari security company that provides workers to projects and clients, including banks, government departments and hotels._x000D_
_x000D_
The series alleges that 2,000 workers employed by Certis are currently housed in accommodation in the Industrial Area of Doha in substandard conditions. When reports emerged of an outbreak of COVID-19 among workers housed in the Industrial Area, the workers were relocated to Rastec Villas, where they were also allegedly subject to poor and extremely cramped living conditions._x000D_
_x000D_
In the series' second installments who were out of work as the company had not renewed contracts, but had also not granted the workers no objection certificates so that they were unable to look for alternative accommodation. Workers were essentially confined to the accommodation. They were also suffering from irregular wage payments and inexplicable salary deductions without proper payslips. _x000D_
_x000D_
In May 2021, Noah/Malcolm Bidali was arrested by the Qatari authorities because of his reporting.</v>
          </cell>
        </row>
        <row r="68">
          <cell r="B68" t="str">
            <v>https://www.business-humanrights.org/en/latest-news/project-visas-misused-to-bypass-qvc-regulations/</v>
          </cell>
          <cell r="C68" t="str">
            <v>Advanced Management Consultants (Recruiter);FIFA (Partner);Saan Nepal (Recruiter);UrbaCon Trading &amp; Contracting (Employer)</v>
          </cell>
          <cell r="F68" t="str">
            <v>Construction;Recruitment agencies;Sports teams, clubs &amp; leagues</v>
          </cell>
          <cell r="G68" t="str">
            <v>Qatar World Cup 2022 Unspecified Projects (Unknown)</v>
          </cell>
          <cell r="H68" t="str">
            <v>Multiple locations</v>
          </cell>
          <cell r="I68" t="str">
            <v>Sports and venues</v>
          </cell>
          <cell r="K68" t="str">
            <v>Recruitment Fees</v>
          </cell>
          <cell r="L68" t="str">
            <v>Migrant &amp; immigrant workers (Unknown Number - NP - Construction)</v>
          </cell>
          <cell r="M68" t="str">
            <v>NGO</v>
          </cell>
          <cell r="N68" t="str">
            <v>Yes</v>
          </cell>
          <cell r="O68" t="str">
            <v>Resource Centre</v>
          </cell>
          <cell r="Q68" t="str">
            <v>Business &amp; Human Rights Resource Centre invited World Cup contractor Urbacon Trading &amp; Contracting and the recruitment agencies named (Saan Nepal and Advanced Management Consultants) as well as FIFA and the Supreme Committee for Delivery &amp; Legacy (SC) to respond to the allegations._x000D_
_x000D_
The Supreme Committee for Delivery &amp; Legacy (SC) said that the recent recruitment drives in Nepal by Urbacon Trading &amp; Contracting are not related to any SC projects (Full response can be read on our website by visiting the source link) _x000D_
_x000D_
Urbacon Trading &amp; Contracting has also provided a response (Full response can be read on our website by visiting the source link) _x000D_
_x000D_
Recruitment agencies Saan Nepal and Advanced Management Consultants, and FIFA did not respond.</v>
          </cell>
          <cell r="R68" t="str">
            <v>https://www.business-humanrights.org/en/latest-news/qatar-world-cup-contractors-allegedly-misusing-visas-to-recruit-nepali-workers-left-vulnerable-to-contract-substitution-fee-charging-incl-supreme-committee-co-responses/</v>
          </cell>
          <cell r="S68" t="str">
            <v>QA</v>
          </cell>
          <cell r="T68" t="str">
            <v>Number unknown</v>
          </cell>
          <cell r="U68">
            <v>44424</v>
          </cell>
          <cell r="V68">
            <v>2460</v>
          </cell>
          <cell r="X68" t="str">
            <v>In August 2021, Migrant-Rights.org reported that project or short-term visas have been increasingly used to recruit Nepali workers to work in Qatar. The report was based on evidence gathered by the migrant worker rights specialist Andy Hall who has monitored this practice for months. The report alleged that workers are being duped with false contracts, are paying recruitment fees between NPR175,000 and 225,000 (USD 1500-1900) and are at risk of bearing the cost for quarantine on arrival in Qatar._x000D_
_x000D_
The report alleged that all of the cases monitored involved recruitment by companies working on FIFA World Cup 2020 projects. Among the advertisements monitored, several concerned the recruitment of nearly 2000 workers for UrbaCon Trading &amp; Contracting by the recruiting agencies Saan Nepal and Advanced Management Consultants.</v>
          </cell>
        </row>
        <row r="69">
          <cell r="B69" t="str">
            <v>https://www.business-humanrights.org/en/latest-news/project-visas-misused-to-bypass-qvc-regulations/</v>
          </cell>
          <cell r="C69" t="str">
            <v>Al Jaber Engineering (Employer);Al Jaber Group (Qatar) (Employer);Al Jaber Trading &amp; Contracting (Employer);Diamond Star Overseas (Recruiter);FIFA (Partner)</v>
          </cell>
          <cell r="F69" t="str">
            <v>Construction;Construction &amp; building materials: General;Engineering;Recruitment agencies;Sports teams, clubs &amp; leagues</v>
          </cell>
          <cell r="G69" t="str">
            <v>Qatar World Cup 2022 Unspecified Projects (Unknown)</v>
          </cell>
          <cell r="H69" t="str">
            <v>Multiple locations</v>
          </cell>
          <cell r="I69" t="str">
            <v>Sports and venues</v>
          </cell>
          <cell r="K69" t="str">
            <v>Recruitment Fees</v>
          </cell>
          <cell r="L69" t="str">
            <v>Migrant &amp; immigrant workers (Unknown Number - NP - Construction)</v>
          </cell>
          <cell r="M69" t="str">
            <v>NGO</v>
          </cell>
          <cell r="N69" t="str">
            <v>Yes</v>
          </cell>
          <cell r="O69" t="str">
            <v>Resource Centre</v>
          </cell>
          <cell r="Q69" t="str">
            <v>Business &amp; Human Rights Resource Centre invited Al Jaber Group, Al Jaber Engineering and the recruitment agency named (Diamond Star Overseas) as well as FIFA and the Supreme Committee for Delivery &amp; Legacy (SC) to respond to the allegations._x000D_
_x000D_
The Supreme Committee for Delivery &amp; Legacy said that the recent recruitment drives in Nepal by Al Jaber Trading &amp; Contracting Company are not related to any SC projects (Full response can be read on our website by visiting the source link) _x000D_
_x000D_
Al Jaber Engineering, Al Jaber Group and recruitment agencies Diamond Star Overseas, as well as FIFA did not respond.</v>
          </cell>
          <cell r="R69" t="str">
            <v>https://www.business-humanrights.org/en/latest-news/qatar-world-cup-contractors-allegedly-misusing-visas-to-recruit-nepali-workers-left-vulnerable-to-contract-substitution-fee-charging-incl-supreme-committee-co-responses/</v>
          </cell>
          <cell r="S69" t="str">
            <v>QA</v>
          </cell>
          <cell r="T69" t="str">
            <v>Number unknown</v>
          </cell>
          <cell r="U69">
            <v>44424</v>
          </cell>
          <cell r="V69">
            <v>2461</v>
          </cell>
          <cell r="X69" t="str">
            <v>In August 2021, Migrant-Rights.org reported that project or short-term visas have been increasingly used to recruit Nepali workers to work in Qatar. The report was based on evidence gathered by the migrant worker rights specialist Andy Hall who has monitored this practice for months. The report alleged that workers are being duped with false contracts, are paying recruitment fees between NPR175,000 and 225,000 (USD 1500-1900) and are at risk of bearing the cost for quarantine on arrival in Qatar._x000D_
_x000D_
The report alleged that all of the cases monitored involved recruitment by companies working on FIFA World Cup 2020 projects. One of the advertisements monitored involved the recruitment of 2000 pipe fitter for Al Jaber Trading &amp; Contracting by the recruiting agency Diamond Star Overseas.</v>
          </cell>
        </row>
        <row r="70">
          <cell r="B70" t="str">
            <v>https://www.business-humanrights.org/en/latest-news/project-visas-misused-to-bypass-qvc-regulations/</v>
          </cell>
          <cell r="C70" t="str">
            <v>FIFA (Partner);Galfar Al Misnad (Employer);Grand Shikhar Overseas (Recruiter)</v>
          </cell>
          <cell r="F70" t="str">
            <v>Construction;Diversified/Conglomerates;Recruitment agencies;Sports teams, clubs &amp; leagues</v>
          </cell>
          <cell r="G70" t="str">
            <v>Al Bayt Stadium (Unknown)</v>
          </cell>
          <cell r="H70" t="str">
            <v>Al Khor</v>
          </cell>
          <cell r="I70" t="str">
            <v>Sports and venues</v>
          </cell>
          <cell r="K70" t="str">
            <v>Recruitment Fees</v>
          </cell>
          <cell r="L70" t="str">
            <v>Migrant &amp; immigrant workers (Unknown Number - NP - Construction)</v>
          </cell>
          <cell r="M70" t="str">
            <v>NGO</v>
          </cell>
          <cell r="N70" t="str">
            <v>Yes</v>
          </cell>
          <cell r="O70" t="str">
            <v>Resource Centre</v>
          </cell>
          <cell r="Q70" t="str">
            <v>Business &amp; Human Rights Resource Centre invited World Cup contractor Galfar Al Misnad and the recruitment agency named (Grand Shikhar Overseas) as well as FIFA and the Supreme Committee for Delivery &amp; Legacy (SC) to respond to the allegations._x000D_
_x000D_
The Supreme Committee for Delivery &amp; Legacy (SC) said that the recent recruitment drives in Nepal by Galfar Al Misnad are not related to any SC projects (Full response can be read on our website by visiting the source link) _x000D_
_x000D_
Galfar Al Misnad and Grand Shikhar Overseas have provided responses (Full responses can be read on our website by visiting the source link) _x000D_
_x000D_
FIFA didn’t respond.</v>
          </cell>
          <cell r="R70" t="str">
            <v>https://www.business-humanrights.org/en/latest-news/qatar-world-cup-contractors-allegedly-misusing-visas-to-recruit-nepali-workers-left-vulnerable-to-contract-substitution-fee-charging-incl-supreme-committee-co-responses/</v>
          </cell>
          <cell r="S70" t="str">
            <v>QA</v>
          </cell>
          <cell r="T70" t="str">
            <v>Number unknown</v>
          </cell>
          <cell r="U70">
            <v>44424</v>
          </cell>
          <cell r="V70">
            <v>2462</v>
          </cell>
          <cell r="X70" t="str">
            <v>In August 2021, Migrant-Rights.org reported that project or short-term visas have been increasingly used to recruit Nepali workers to work in Qatar. The report was based on evidence gathered by the migrant worker rights specialist Andy Hall who has monitored this practice for months. The report alleged that workers are being duped with false contracts, are paying recruitment fees between NPR175,000 and 225,000 (USD 1500-1900) and are at risk of bearing the cost for quarantine on arrival in Qatar._x000D_
_x000D_
The report alleged that all of the cases monitored, one involved recruitment by companies working on FIFA World Cup 2020 projects. One of the advertisements monitored involved the recruitment of 65 labourers for Galfar Al Misnad by the recruiting agency Grand Shikhar Overseas.</v>
          </cell>
        </row>
        <row r="71">
          <cell r="B71" t="str">
            <v>https://www.business-humanrights.org/en/latest-news/qatar-migrant-workers-strike-over-work-conditions/</v>
          </cell>
          <cell r="C71" t="str">
            <v>Iskan Group (Partner of Tashgeel) (Employer);Tashgeel Group (Employer)</v>
          </cell>
          <cell r="F71" t="str">
            <v>Construction</v>
          </cell>
          <cell r="G71" t="str">
            <v>Al Bayt Stadium (Client);Al Thumama Stadium (Client);Education City Stadium (Client);Hamad International Airport (expansion) (Client);Msheireb Downtown Doha (Client)</v>
          </cell>
          <cell r="H71" t="str">
            <v>Al Khor;Al Rayyan;Al Thumama;Doha;Msheireb Downtown Doha</v>
          </cell>
          <cell r="I71" t="str">
            <v>Residential and commercial;Sports and venues;Transport infrastructure</v>
          </cell>
          <cell r="K71" t="str">
            <v>Failing to renew visas;Non-payment of Wages;Precarious/unsuitable living conditions;Restricted Mobility</v>
          </cell>
          <cell r="L71" t="str">
            <v>Migrant &amp; immigrant workers (Unknown Number - Unknown Location - Construction)</v>
          </cell>
          <cell r="M71" t="str">
            <v>NGO</v>
          </cell>
          <cell r="N71" t="str">
            <v>Yes</v>
          </cell>
          <cell r="O71" t="str">
            <v>Resource Centre</v>
          </cell>
          <cell r="Q71" t="str">
            <v>In light of the strikes, HRW reiterated its calls to the government to amend labour laws to allow workers to escape abusive situations and guarantee the right for workers to strike. A Qatari government statement confirmed an investigation into the allegations. The Resource Centre contacted Tashgeel Group for a response to the allegations. We were unable to reach Iskan Group._x000D_
_x000D_
According to a government statement, an investigation into the wage delays had found a series of non-payments to both companies elsewhere in the supply chain.</v>
          </cell>
          <cell r="R71" t="str">
            <v>https://www.business-humanrights.org/en/latest-news/qatar-migrant-workers-protest-delayed-wages-poor-working-conditions/</v>
          </cell>
          <cell r="S71" t="str">
            <v>QA</v>
          </cell>
          <cell r="T71">
            <v>900</v>
          </cell>
          <cell r="U71">
            <v>43685</v>
          </cell>
          <cell r="V71">
            <v>2037</v>
          </cell>
          <cell r="X71" t="str">
            <v>On August 4th and 5th 2019, an estimated 800 – 900 migrant workers employed on construction sites across Qatar staged peaceful protests at salary delays lasting up to five months. Two companies were publicly named, Tashgeel and Iskan, but it is likely other employers were also involved. _x000D_
_x000D_
The workers protested at two locations, Labour City migrant worker accommodation and Shaniyeh municipality, where a local resident confirmed the strike and workers’ demands for wages. Workers also reported poor living conditions and alleged that their employers had failed to renew their work permits or issue them with no objection certificates to allow them to change employer._x000D_
_x000D_
Despite Qatari legislation curtailing workers’ rights to collective bargaining and freedom of association, video evidence showed a heavily armed police presence remaining unengaged.</v>
          </cell>
        </row>
        <row r="72">
          <cell r="B72" t="str">
            <v>https://www.business-humanrights.org/en/latest-news/qatar-2022-world-cup-nepali-workers-returning-from-building-stadiums-reportedly-developing-chronic-kidney-disease-one-fifth-dialysis-patients-in-nepal-are-gulf-returnees/</v>
          </cell>
          <cell r="G72" t="str">
            <v>Al Thumama Stadium (Unknown)</v>
          </cell>
          <cell r="H72" t="str">
            <v>Al Thumama</v>
          </cell>
          <cell r="I72" t="str">
            <v>Sports and venues</v>
          </cell>
          <cell r="J72" t="str">
            <v>Not Reported (Employer - Construction)</v>
          </cell>
          <cell r="K72" t="str">
            <v>Health: General (including workplace health &amp; safety);Injuries;Intimidation &amp; Threats;Non-payment of Wages;Precarious/unsuitable living conditions;Right to food</v>
          </cell>
          <cell r="L72" t="str">
            <v>Migrant &amp; immigrant workers (1 - NP - Construction)</v>
          </cell>
          <cell r="M72" t="str">
            <v>News outlet</v>
          </cell>
          <cell r="N72" t="str">
            <v>Yes</v>
          </cell>
          <cell r="O72" t="str">
            <v>Journalist</v>
          </cell>
          <cell r="Q72" t="str">
            <v>FIFA, the English FA and the Supreme Committee for Delivery and Legacy all responded to the article. The SC stated that it has no record of any worker on Al Thumama Stadium suffering from chronic kidney disease or any other kidney disease.</v>
          </cell>
          <cell r="S72" t="str">
            <v>QA</v>
          </cell>
          <cell r="T72" t="str">
            <v>Number unknown</v>
          </cell>
          <cell r="U72">
            <v>44513</v>
          </cell>
          <cell r="V72">
            <v>2530</v>
          </cell>
          <cell r="X72" t="str">
            <v>The Times released an investigation in November 2021 into the high rates of chronic kidney disease and dialysis treatment among Nepali workers who return from the Gulf, drawing a causal link to dangerous working conditions in destination countries._x000D_
_x000D_
In one case, a migrant worker reported working 12 hour shifts in extremely hot conditions on Al-Thumama Stadium and in breach of working standards, sometimes working up to 20 hours, with only few breaks, insufficient drinking water and food. He slept in a cramped room with six others and was threatened by his supervisor. He was also not paid overtime.</v>
          </cell>
        </row>
        <row r="73">
          <cell r="B73" t="str">
            <v>https://www.business-humanrights.org/en/latest-news/the-cost-of-contagion-the-consequences-of-covid-19-for-migrant-workers-in-the-gulf-2/</v>
          </cell>
          <cell r="J73" t="str">
            <v>Not Reported (Employer - Sector not reported/applicable)</v>
          </cell>
          <cell r="K73" t="str">
            <v>Non-payment of Wages</v>
          </cell>
          <cell r="L73" t="str">
            <v>Migrant &amp; immigrant workers (1 - Unknown Location - Unknown Sector)</v>
          </cell>
          <cell r="M73" t="str">
            <v>NGO</v>
          </cell>
          <cell r="N73" t="str">
            <v>No</v>
          </cell>
          <cell r="Q73" t="str">
            <v>None reported.</v>
          </cell>
          <cell r="S73" t="str">
            <v>AE</v>
          </cell>
          <cell r="T73">
            <v>1</v>
          </cell>
          <cell r="U73">
            <v>43983</v>
          </cell>
          <cell r="V73">
            <v>2614</v>
          </cell>
          <cell r="X73" t="str">
            <v>In November 2020, NGO Equidem launched a report highlighting the impact of COVID-19 on migrant workers in Saudi Arabia, Qatar and UAE, based on 206 interviews with workers. One worker told Equidem he had not been paid since March and had been unable to send money home to support his parents.</v>
          </cell>
        </row>
        <row r="74">
          <cell r="B74" t="str">
            <v>https://www.business-humanrights.org/en/latest-news/chelugui-discloses-93-deaths-of-kenyan-workers-in-middle-east/</v>
          </cell>
          <cell r="C74" t="str">
            <v>United Manpower Services (Recruiter)</v>
          </cell>
          <cell r="F74" t="str">
            <v>Recruitment agencies</v>
          </cell>
          <cell r="K74" t="str">
            <v>Beatings &amp; violence;Deaths;Imprisonment;Restricted Mobility;Right to food</v>
          </cell>
          <cell r="L74" t="str">
            <v>Migrant &amp; immigrant workers (1 - KE - Domestic worker agencies)</v>
          </cell>
          <cell r="M74" t="str">
            <v>News outlet</v>
          </cell>
          <cell r="N74" t="str">
            <v>Yes</v>
          </cell>
          <cell r="O74" t="str">
            <v>Resource Centre</v>
          </cell>
          <cell r="Q74" t="str">
            <v>United Manpower Services told BHRRC that the incident is being investigated by the National Employment Authority in Kenya.</v>
          </cell>
          <cell r="R74" t="str">
            <v>https://www.business-humanrights.org/en/latest-news/kenyan-agency-united-manpower-allegedly-refused-pleas-of-domestic-worker-in-saudi-arabia-abused-by-employer-who-died-in-detention-incl-co-response/</v>
          </cell>
          <cell r="S74" t="str">
            <v>SA</v>
          </cell>
          <cell r="T74">
            <v>1</v>
          </cell>
          <cell r="U74">
            <v>44391</v>
          </cell>
          <cell r="V74">
            <v>2444</v>
          </cell>
          <cell r="X74" t="str">
            <v>A Kenyan woman Melvin Kang’ereha died in Saudi Arabia in 2020 after gaining employment as a domestic worker through recruitment agency United Manpower services._x000D_
_x000D_
In July 2021, Godfrey Otsotsi MP rejected the official explanation that Kang’ereha died of natural causes in prison, alleging that he had evidence and a witness to the abuse and mistreatment she suffered at the hands of her private employer. Kang’ereha had reportedly contacted United Manpower for help to return to Kenya; instead, she was transferred to another employer and subsequently imprisoned.</v>
          </cell>
        </row>
        <row r="75">
          <cell r="B75" t="str">
            <v>https://www.business-humanrights.org/en/latest-news/kenya-family-wary-their-kin-working-in-saudi-arabia-being-tortured-nadescol-agency-comments/</v>
          </cell>
          <cell r="C75" t="str">
            <v>Nadescol Agency (Recruiter)</v>
          </cell>
          <cell r="F75" t="str">
            <v>Domestic worker agencies;Recruitment agencies</v>
          </cell>
          <cell r="K75" t="str">
            <v>Beatings &amp; violence;Denial of Freedom of Expression/Assembly;Intimidation &amp; Threats;Restricted Mobility</v>
          </cell>
          <cell r="L75" t="str">
            <v>Migrant &amp; immigrant workers (1 - KE - Domestic worker agencies)</v>
          </cell>
          <cell r="M75" t="str">
            <v>News outlet</v>
          </cell>
          <cell r="N75" t="str">
            <v>Yes</v>
          </cell>
          <cell r="O75" t="str">
            <v>Journalist</v>
          </cell>
          <cell r="Q75" t="str">
            <v>The family informed the Ministry of Foreign Affairs which referred them to the National Employment Authority and later to the Ministry of Labour. The authority couldn't help bringing the worker back. The agency also alleged that they can't help because the worker's two-year contract is still ongoing.</v>
          </cell>
          <cell r="S75" t="str">
            <v>SA</v>
          </cell>
          <cell r="T75">
            <v>1</v>
          </cell>
          <cell r="U75">
            <v>44404</v>
          </cell>
          <cell r="V75">
            <v>2445</v>
          </cell>
          <cell r="X75" t="str">
            <v>A family in Gatanga, Kenya alleged that they lost contact with their daughter who works in Saudi Arabia as a domestic worker after gaining employment through recruitment agency Nadescol. In a last call with her, the worker informed her cousin that she was subject to beating and burning by an iron every day. Later, the family was informed by an agent from the agency who said the family should wait to receive their daughter, either alive or dead. The agency also asked the family to raise Sh100,000 (Approx. USD 4600) for their daughter’s return ticket.</v>
          </cell>
        </row>
        <row r="76">
          <cell r="B76" t="str">
            <v>https://www.business-humanrights.org/en/latest-news/saudi-arabia-philippines-agency-manumoti-manpower-did-nothing-to-locate-maid-reportedly-abused-by-employer-incl-co-comments/</v>
          </cell>
          <cell r="C76" t="str">
            <v>Manumoti Manpower (Recruiter)</v>
          </cell>
          <cell r="F76" t="str">
            <v>Recruitment agencies</v>
          </cell>
          <cell r="K76" t="str">
            <v>Beatings &amp; violence;Denial of Freedom of Expression/Assembly;Restricted Mobility</v>
          </cell>
          <cell r="L76" t="str">
            <v>Migrant &amp; immigrant workers (1 - PH - Domestic worker agencies)</v>
          </cell>
          <cell r="M76" t="str">
            <v>News outlet</v>
          </cell>
          <cell r="N76" t="str">
            <v>Yes</v>
          </cell>
          <cell r="O76" t="str">
            <v>Journalist</v>
          </cell>
          <cell r="Q76" t="str">
            <v>The employer filed an absconding report with the immigration and passport authorities in Saudi, stating the worker ran away and absolving himself of liability._x000D_
 _x000D_
 The Saudi and Philippines authorities did not respond to the Guardian's request for comment._x000D_
 _x000D_
 Manumoti Manpower said that they did not know the worker’s whereabouts.</v>
          </cell>
          <cell r="S76" t="str">
            <v>SA</v>
          </cell>
          <cell r="T76">
            <v>1</v>
          </cell>
          <cell r="U76">
            <v>44443</v>
          </cell>
          <cell r="V76">
            <v>2465</v>
          </cell>
          <cell r="X76" t="str">
            <v>A woman from the Philippines obtained domestic work in Saudi Arabia through the recruitment agency Manumoti Manpower in early 2015. She has been missing since 26 August 2015._x000D_
_x000D_
The worker's phone was taken by her employer, and she was only able to speak to her family  once a month. During one of these calls, she managed to inform her husband that she was being physically abused. At the time of writing, her family has not received any information from the Saudi authorities. Reportedly, no action was taken by the Philippines authorities or Manumoti Manpower to help locate her for at least three months after she went missing, and no search has been carried out in the employer’s house.</v>
          </cell>
        </row>
        <row r="77">
          <cell r="B77" t="str">
            <v>https://www.business-humanrights.org/en/latest-news/uae-turns-a-blind-eye-to-rampant-abuse-of-its-visit-visa-employer-pays-model-only-on-paper/</v>
          </cell>
          <cell r="C77" t="str">
            <v>EFS Facilities Services (Unknown);Kalinchok Manpower (Unknown)</v>
          </cell>
          <cell r="F77" t="str">
            <v>Cleaning &amp; maintenance;Recruitment agencies</v>
          </cell>
          <cell r="K77" t="str">
            <v>Non-payment of Wages</v>
          </cell>
          <cell r="L77" t="str">
            <v>Migrant &amp; immigrant workers (Unknown Number - NP - Cleaning &amp; maintenance)</v>
          </cell>
          <cell r="M77" t="str">
            <v>NGO</v>
          </cell>
          <cell r="N77" t="str">
            <v>Yes</v>
          </cell>
          <cell r="O77" t="str">
            <v>Resource Centre</v>
          </cell>
          <cell r="Q77" t="str">
            <v>Business &amp; Human Rights Resource Centre contacted both companies to invite them to respond to the article. Kalinchok stated that they had since changed workers salaries to match AED900 per month. EFS provided a response which did not address the key allegation.</v>
          </cell>
          <cell r="R77" t="str">
            <v>https://www.business-humanrights.org/en/latest-news/uae-migrant-rightsorg-documents-mis-use-of-tourist-visas-by-nepali-recruiters-incl-responses-from-agencies-security-cos/</v>
          </cell>
          <cell r="S77" t="str">
            <v>AE</v>
          </cell>
          <cell r="T77" t="str">
            <v>Number unknown</v>
          </cell>
          <cell r="U77">
            <v>44459</v>
          </cell>
          <cell r="V77">
            <v>2467</v>
          </cell>
          <cell r="X77" t="str">
            <v>In September 2021, Migrant-Rights.org reported on the situation of migrant workers recruited in the UAE via visit visas, despite the Nepal government ban on workers travelling on visit visas for employment._x000D_
_x000D_
The article cites the recent example of Kalinchok Manpower Co. which was permitted to recruit workers to EFS Facilities Services in the UAE based on EFS' proposal of a minimum wage of 900. Offer letters seen by MR showed a monthly salary of AED600.</v>
          </cell>
        </row>
        <row r="78">
          <cell r="B78" t="str">
            <v>https://www.business-humanrights.org/en/latest-news/uae-turns-a-blind-eye-to-rampant-abuse-of-its-visit-visa-employer-pays-model-only-on-paper/</v>
          </cell>
          <cell r="C78" t="str">
            <v>Group-2 Security (Unknown);Hawk Security Services (Unknown);Link Star Manpower (Unknown)</v>
          </cell>
          <cell r="F78" t="str">
            <v>Cleaning &amp; maintenance;Recruitment agencies;Security companies</v>
          </cell>
          <cell r="K78" t="str">
            <v>Failing to renew visas;Health: General (including workplace health &amp; safety);Intimidation &amp; Threats;Non-payment of Wages;Precarious/unsuitable living conditions;Recruitment Fees;Restricted Mobility;Right to food;Withholding Passports</v>
          </cell>
          <cell r="L78" t="str">
            <v>Migrant &amp; immigrant workers (15 - NP - Security companies)</v>
          </cell>
          <cell r="M78" t="str">
            <v>NGO</v>
          </cell>
          <cell r="N78" t="str">
            <v>Yes</v>
          </cell>
          <cell r="O78" t="str">
            <v>Resource Centre; Migrant-Rights.org</v>
          </cell>
          <cell r="Q78" t="str">
            <v>The counsel director of Link Star Manpower admitted that the company had sent "some" youths abroad on tourist visas._x000D_
 _x000D_
 Business &amp; Human Rights Resource Centre invited Link Star, Hawk Security and Group-2 Security to respond to the article. Group-2 Security provided a response; Link Star and Hawk Security did not.</v>
          </cell>
          <cell r="R78" t="str">
            <v>https://www.business-humanrights.org/en/latest-news/uae-migrant-rightsorg-documents-mis-use-of-tourist-visas-by-nepali-recruiters-incl-responses-from-agencies-security-cos/</v>
          </cell>
          <cell r="S78" t="str">
            <v>AE</v>
          </cell>
          <cell r="T78">
            <v>15</v>
          </cell>
          <cell r="U78">
            <v>44459</v>
          </cell>
          <cell r="V78">
            <v>2468</v>
          </cell>
          <cell r="X78" t="str">
            <v>In September 2021, Migrant-Rights.org reported on the situation of migrant workers recruited in the UAE via visit visas, despite the Nepal government ban on workers travelling on visit visas for employment._x000D_
_x000D_
In one example, workers alleged that their recruiter Link Star Manpower promised them jobs as security guards in the UAE and stated that the visa type did not impact them. At least five workers paid USD2,150 each in recruitment fees._x000D_
_x000D_
Once in the UAE the workers lacked food, had their passports confiscated and paid an additional USD1,000 to another Link Star agent. One worker became unwell but was unable to access health care without insurance or money. Documentation reviewed by MR showed that the workers worked for Hawk Security Services and Group-2 Securities but "never got paid".</v>
          </cell>
        </row>
        <row r="79">
          <cell r="B79" t="str">
            <v>https://www.business-humanrights.org/en/latest-news/they-call-us-slaves-plight-of-kenyas-domestic-workers-in-the-middle-east/</v>
          </cell>
          <cell r="C79" t="str">
            <v>Alsaiar Travel, Tourism and Recruitment Co. (Recruiter)</v>
          </cell>
          <cell r="F79" t="str">
            <v>Domestic worker agencies;Recruitment agencies</v>
          </cell>
          <cell r="K79" t="str">
            <v>Beatings &amp; violence;Imprisonment;Non-payment of Wages;Restricted Mobility;Withholding Passports</v>
          </cell>
          <cell r="L79" t="str">
            <v>Migrant &amp; immigrant workers (1 - UG - Domestic worker agencies)</v>
          </cell>
          <cell r="M79" t="str">
            <v>News outlet</v>
          </cell>
          <cell r="N79" t="str">
            <v>Yes</v>
          </cell>
          <cell r="O79" t="str">
            <v>Resource Centre; Journalist</v>
          </cell>
          <cell r="Q79" t="str">
            <v>Musavakwa's story is one of many; 18 other Ugandan women also ran away from Alsaiar's detention centre. She eventually returned to Kenya on receiving the airfare from a charitable source in February 2021._x000D_
 _x000D_
 Business &amp; Human Rights Resource Centre invited Alsaiar Travel, Tours and Recruitment to respond to the allegations; they did not respond.</v>
          </cell>
          <cell r="R79" t="str">
            <v>https://www.business-humanrights.org/en/latest-news/kenya-recruitment-agency-alsaiar-fails-to-respond-to-allegations-of-unrelenting-physical-sexual-abuse-of-domestic-worker-placed-in-saudi-homes/</v>
          </cell>
          <cell r="S79" t="str">
            <v>SA</v>
          </cell>
          <cell r="T79">
            <v>19</v>
          </cell>
          <cell r="U79">
            <v>44473</v>
          </cell>
          <cell r="V79">
            <v>2521</v>
          </cell>
          <cell r="X79" t="str">
            <v>Ugandan domestic worker Selestine Musavakwa was sent to work in Saudi Arabia by Alsaiar Travel, Tourism and Recruitment in 2019. After her employer reportedly confiscated her passport and delayed her wages, Musavakwa was forced to work without pay and was physically and sexually abused by her employer. Musavakwa alleges her agency refused help, later placing her in another home where the abuse was "unrelenting" and then detained for breach of contract and confiscating her documentation._x000D_
_x000D_
Selestine reported that 18 other women were detained by their agency.</v>
          </cell>
        </row>
        <row r="80">
          <cell r="B80" t="str">
            <v>https://www.business-humanrights.org/en/latest-news/bahrain-gulf-city-cleaning-co-workers-threaten-industrial-action-over-pay-dispute-incl-co-comment/</v>
          </cell>
          <cell r="C80" t="str">
            <v>Gulf City Cleaning Co. (GCCC) (Employer)</v>
          </cell>
          <cell r="F80" t="str">
            <v>Cleaning &amp; maintenance</v>
          </cell>
          <cell r="K80" t="str">
            <v>Very Low Wages</v>
          </cell>
          <cell r="L80" t="str">
            <v>Migrant &amp; immigrant workers (1800 - Unknown Location - Cleaning &amp; maintenance)</v>
          </cell>
          <cell r="M80" t="str">
            <v>News outlet</v>
          </cell>
          <cell r="N80" t="str">
            <v>Yes</v>
          </cell>
          <cell r="O80" t="str">
            <v>Journalist</v>
          </cell>
          <cell r="Q80" t="str">
            <v>Industrial action was initially delayed as the company partially agreed to workers' demands. GCCC issues a statement that "the issue about low pay is untrue".</v>
          </cell>
          <cell r="S80" t="str">
            <v>BH</v>
          </cell>
          <cell r="T80">
            <v>1800</v>
          </cell>
          <cell r="U80">
            <v>44474</v>
          </cell>
          <cell r="V80">
            <v>2522</v>
          </cell>
          <cell r="X80" t="str">
            <v>In October 2021, workers at Gulf City Cleaning Co. took strike action saying that they are not getting paid "properly" and that the salary is too low compared with rising expenses.</v>
          </cell>
        </row>
        <row r="81">
          <cell r="B81" t="str">
            <v>https://www.business-humanrights.org/en/latest-news/wage-theft-in-uae-robs-african-deportees-of-future/</v>
          </cell>
          <cell r="C81" t="str">
            <v>Golden Tower Gifts (Employer)</v>
          </cell>
          <cell r="F81" t="str">
            <v>Consumer products/retail: General</v>
          </cell>
          <cell r="J81" t="str">
            <v>Government (Government - Sector not reported/applicable)</v>
          </cell>
          <cell r="K81" t="str">
            <v>Imprisonment;Non-payment of Wages</v>
          </cell>
          <cell r="L81" t="str">
            <v>Migrant &amp; immigrant workers (1 - CM - Retail)</v>
          </cell>
          <cell r="M81" t="str">
            <v>News outlet</v>
          </cell>
          <cell r="N81" t="str">
            <v>Yes</v>
          </cell>
          <cell r="O81" t="str">
            <v>Resource Centre</v>
          </cell>
          <cell r="Q81" t="str">
            <v>While the raids were co-ordinated and carried out by public authorities, many of the workers had not been paid outstanding wages and have experienced barriers to accessing what is owed to them, Reuters reports. While workers should theoretically be able to access a labour complaints mechanism in the UAE - through a government website, mobile application or phone number - in practice it is difficult for many of them to navigate the system._x000D_
 _x000D_
 Business &amp; Human Rights Resource Centre invited Golden Tower Gifts to respond to the article; they did not.</v>
          </cell>
          <cell r="R81" t="str">
            <v>https://www.business-humanrights.org/en/latest-news/uae-deported-in-govt-raids-african-workers-face-barriers-to-claiming-unpaid-wages-from-abroad/</v>
          </cell>
          <cell r="S81" t="str">
            <v>AE</v>
          </cell>
          <cell r="T81">
            <v>1</v>
          </cell>
          <cell r="U81">
            <v>44490</v>
          </cell>
          <cell r="V81">
            <v>2525</v>
          </cell>
          <cell r="X81" t="str">
            <v>In the summer of 2021, the UAE Government arrested hundreds of African workers in "racially-motivated" raids, detaining workers without due process and deporting them en masse. Many workers were abused in detention, some experienced sexual abuse, and were deported without their personal belongings, including documentation._x000D_
_x000D_
A Cameroonian worker at Golden Tower Gifts shop was among those arrested and deported two weeks later. She was owed two weeks of pay.</v>
          </cell>
        </row>
        <row r="82">
          <cell r="B82" t="str">
            <v>https://www.business-humanrights.org/en/latest-news/ex-saudi-workers-to-migrants-pray-you-do-not-get-in-trouble/</v>
          </cell>
          <cell r="C82" t="str">
            <v>Gulf Catering (Unknown);Mueen Human Resource Co. (Unknown)</v>
          </cell>
          <cell r="F82" t="str">
            <v>Food &amp; beverage</v>
          </cell>
          <cell r="K82" t="str">
            <v>Contract Substitution;Failing to renew visas;Health: General (including workplace health &amp; safety);Imprisonment;Intimidation &amp; Threats;Non-payment of Wages;Precarious/unsuitable living conditions;Right to food;Withholding Passports</v>
          </cell>
          <cell r="L82" t="str">
            <v>Migrant &amp; immigrant workers (1 - KE - Catering &amp; food services)</v>
          </cell>
          <cell r="M82" t="str">
            <v>News outlet</v>
          </cell>
          <cell r="N82" t="str">
            <v>Yes</v>
          </cell>
          <cell r="O82" t="str">
            <v>Resource Centre</v>
          </cell>
          <cell r="Q82" t="str">
            <v>While he escaped and managed to file a complaint with the Labour Court, Gulf Catering failed to pay him owed dues and return his passport as ordered and he was then arrested for absconding, missing further Court appointments._x000D_
 _x000D_
 Business &amp; Human Rights Resource Centre could not find working contact information for Mueen and Gulf Catering Co. failed to respond.</v>
          </cell>
          <cell r="R82" t="str">
            <v>https://www.business-humanrights.org/en/latest-news/saudi-arabia-returned-kenyan-workers-tell-of-abuse-by-employers-in-detention-gulf-catering-co-did-not-respond/</v>
          </cell>
          <cell r="S82" t="str">
            <v>SA</v>
          </cell>
          <cell r="T82">
            <v>1</v>
          </cell>
          <cell r="U82">
            <v>44495</v>
          </cell>
          <cell r="V82">
            <v>2527</v>
          </cell>
          <cell r="X82" t="str">
            <v>In October, the Star reported on the experiences of Kenyan workers recently returned from working abroad in Saudi Arabia having experienced prolonged periods of detention there. Both received aid from Haki Africa to be able to return home._x000D_
_x000D_
One worker was recruited to work at Gulf Catering Co. but arrived to be offered a contract with a second company, Mueen. After a dispute with Gulf Catering management the worker arrived at Mueen only to be taken to a detention centre for four months after management at Gulf Catering Co. branded him a "troublemaker".</v>
          </cell>
        </row>
        <row r="83">
          <cell r="B83" t="str">
            <v>https://www.business-humanrights.org/en/latest-news/bahrain-report-finds-migrant-workers-continue-to-bear-cost-of-salary-non-payments-despite-protections/</v>
          </cell>
          <cell r="C83" t="str">
            <v>Zone Security (Employer)</v>
          </cell>
          <cell r="F83" t="str">
            <v>Security companies</v>
          </cell>
          <cell r="J83" t="str">
            <v>Government (Government - Sector not reported/applicable)</v>
          </cell>
          <cell r="K83" t="str">
            <v>Beatings &amp; violence;Denial of Freedom of Expression/Assembly;Imprisonment;Intimidation &amp; Threats;Non-payment of Wages</v>
          </cell>
          <cell r="L83" t="str">
            <v>Migrant &amp; immigrant workers (Unknown Number - BD - Security companies);Migrant &amp; immigrant workers (Unknown Number - NP - Security companies)</v>
          </cell>
          <cell r="M83" t="str">
            <v>NGO</v>
          </cell>
          <cell r="N83" t="str">
            <v>Yes</v>
          </cell>
          <cell r="O83" t="str">
            <v>NGO</v>
          </cell>
          <cell r="Q83" t="str">
            <v>On the same day that payment failed, the workers staged a protest march. Some workers alleged being intimidated and assaulted by the owner's son after returning to their accomodation. The police arrested nine workers due to the incident, who were later released without charge._x000D_
 _x000D_
 The workers said their cases have been referred to the labour court and their embassies were aware, although they hadn't had much response.</v>
          </cell>
          <cell r="S83" t="str">
            <v>BH</v>
          </cell>
          <cell r="T83">
            <v>200</v>
          </cell>
          <cell r="U83">
            <v>43751</v>
          </cell>
          <cell r="V83">
            <v>2540</v>
          </cell>
          <cell r="X83" t="str">
            <v>As part of a report on non-payment of wages in Bahrain, NGO Migrant Rights documented the following case. 200 migrant workers employed by two security firms owned by the same person, Sonar and Zone Security, were stranded for six months in Bahrain when the company stopped paying them. In November 2018, even after the manager gave all the workers cheques to the amount they were owed, the cheques could not be cashed because there was not enough money in the sending accounts.</v>
          </cell>
        </row>
        <row r="84">
          <cell r="B84" t="str">
            <v>https://www.business-humanrights.org/en/latest-news/saudi-arabia-ugandan-domestic-worker-paralysed-missing-an-organ-and-kept-in-warehouse-in-ambiguous-circumstances/</v>
          </cell>
          <cell r="C84" t="str">
            <v>Nile Treasure Gate Company (Recruiter)</v>
          </cell>
          <cell r="F84" t="str">
            <v>Recruitment agencies</v>
          </cell>
          <cell r="K84" t="str">
            <v>Beatings &amp; violence;Health: General (including workplace health &amp; safety);Injuries;Restricted Mobility</v>
          </cell>
          <cell r="L84" t="str">
            <v>Migrant &amp; immigrant workers (1 - UG - Domestic worker agencies)</v>
          </cell>
          <cell r="M84" t="str">
            <v>News outlet</v>
          </cell>
          <cell r="N84" t="str">
            <v>Yes</v>
          </cell>
          <cell r="O84" t="str">
            <v>Resource Centre</v>
          </cell>
          <cell r="Q84" t="str">
            <v>None reported</v>
          </cell>
          <cell r="R84" t="str">
            <v>https://www.business-humanrights.org/en/latest-news/saudi-arabia-families-of-victims-demand-action-as-abuses-against-ugandan-migrant-women-incl-organ-harvesting-and-death-become-recurrent/</v>
          </cell>
          <cell r="S84" t="str">
            <v>SA</v>
          </cell>
          <cell r="T84">
            <v>1</v>
          </cell>
          <cell r="U84">
            <v>44591</v>
          </cell>
          <cell r="V84">
            <v>2567</v>
          </cell>
          <cell r="X84" t="str">
            <v>Ugandan news outlet New Vision shed light on abuses Ugandan domestic workers faced in Saudi Arabia given their recurrent nature._x000D_
_x000D_
Judith Nakintu was one of the victims. She worked as a domestic worker in Jeddah for a couple of years, after which she returned to her home country paralyzed and with a missing kidney in ambiguous circumstances where no answered were provided to the family of the victim when they demanded them from both the employer and the recruitment agency. Upon falling ill and hence unfit to work, Judith was kept in a warehouse without adequete access healthcare.</v>
          </cell>
        </row>
        <row r="85">
          <cell r="B85" t="str">
            <v>https://www.business-humanrights.org/en/latest-news/saudi-arabia-ugandan-domestic-worker-paralysed-missing-an-organ-and-kept-in-warehouse-in-ambiguous-circumstances/</v>
          </cell>
          <cell r="C85" t="str">
            <v>Dream Connect (Recruiter)</v>
          </cell>
          <cell r="F85" t="str">
            <v>Recruitment agencies</v>
          </cell>
          <cell r="K85" t="str">
            <v>Deaths;Health: General (including workplace health &amp; safety)</v>
          </cell>
          <cell r="L85" t="str">
            <v>Migrant &amp; immigrant workers (1 - UG - Domestic worker agencies)</v>
          </cell>
          <cell r="M85" t="str">
            <v>News outlet</v>
          </cell>
          <cell r="N85" t="str">
            <v>Yes</v>
          </cell>
          <cell r="O85" t="str">
            <v>Resource Centre</v>
          </cell>
          <cell r="Q85" t="str">
            <v>Dream Connect declared the employer paid USD4300 for repatriation of Milly, while they paid and arrange for a postmortem in Uganda, in addition they paid for airport transfer and any hospital expenses as per the family of the victim's request.</v>
          </cell>
          <cell r="R85" t="str">
            <v>https://www.business-humanrights.org/en/latest-news/saudi-arabia-families-of-victims-demand-action-as-abuses-against-ugandan-migrant-women-incl-organ-harvesting-and-death-become-recurrent/</v>
          </cell>
          <cell r="S85" t="str">
            <v>SA</v>
          </cell>
          <cell r="T85">
            <v>1</v>
          </cell>
          <cell r="U85">
            <v>44591</v>
          </cell>
          <cell r="V85">
            <v>2568</v>
          </cell>
          <cell r="X85" t="str">
            <v>Ugandan news outlet New Vision shed light on abuses Ugandan domestic workers faced in Saudi Arabia given their recurrent nature._x000D_
_x000D_
Domestic worker Milly Namazzi faced ill-treatment and was in an accident on the job in Saudi Arabia and later the employer transferred her to Egypt where she passed away. Her family sought answers from the recruitment agency which placed her and demanded repatriation of her body, a demand which the recruitment agency allegedly failed to fulfill.</v>
          </cell>
        </row>
        <row r="86">
          <cell r="B86" t="str">
            <v>https://www.business-humanrights.org/en/latest-news/saudi-arabia-ugandan-domestic-worker-paralysed-missing-an-organ-and-kept-in-warehouse-in-ambiguous-circumstances/</v>
          </cell>
          <cell r="C86" t="str">
            <v>Narrissa Group Uganda (Recruiter)</v>
          </cell>
          <cell r="F86" t="str">
            <v>Recruitment agencies</v>
          </cell>
          <cell r="K86" t="str">
            <v>Non-payment of Wages</v>
          </cell>
          <cell r="L86" t="str">
            <v>Migrant &amp; immigrant workers (1 - UG - Domestic worker agencies)</v>
          </cell>
          <cell r="M86" t="str">
            <v>News outlet</v>
          </cell>
          <cell r="N86" t="str">
            <v>Yes</v>
          </cell>
          <cell r="O86" t="str">
            <v>Resource Centre</v>
          </cell>
          <cell r="Q86" t="str">
            <v>None reported</v>
          </cell>
          <cell r="R86" t="str">
            <v>https://www.business-humanrights.org/en/latest-news/saudi-arabia-families-of-victims-demand-action-as-abuses-against-ugandan-migrant-women-incl-organ-harvesting-and-death-become-recurrent/</v>
          </cell>
          <cell r="S86" t="str">
            <v>SA</v>
          </cell>
          <cell r="T86">
            <v>1</v>
          </cell>
          <cell r="U86">
            <v>44591</v>
          </cell>
          <cell r="V86">
            <v>2569</v>
          </cell>
          <cell r="X86" t="str">
            <v>Ugandan news outlet New Vision shed light on abuses Ugandan domestic workers faced in Saudi Arabia given their recurrent nature._x000D_
_x000D_
Domestic worker Rebecca Ahimbisibwe was being 'sold' to work in different households without receiving compensation. That prompted her to escape.</v>
          </cell>
        </row>
        <row r="87">
          <cell r="B87" t="str">
            <v>https://www.business-humanrights.org/en/latest-news/a-death-a-day-nepali-workers-in-saudi/</v>
          </cell>
          <cell r="C87" t="str">
            <v>K.M.Al-Hammam Est. for Contracting (Employer)</v>
          </cell>
          <cell r="F87" t="str">
            <v>Construction</v>
          </cell>
          <cell r="K87" t="str">
            <v>Health: General (including workplace health &amp; safety);Injuries;Non-payment of Wages;Precarious/unsuitable living conditions</v>
          </cell>
          <cell r="L87" t="str">
            <v>Migrant &amp; immigrant workers (1 - NP - Construction)</v>
          </cell>
          <cell r="M87" t="str">
            <v>NGO</v>
          </cell>
          <cell r="N87" t="str">
            <v>Yes</v>
          </cell>
          <cell r="O87" t="str">
            <v>Resource Centre</v>
          </cell>
          <cell r="Q87" t="str">
            <v>None reported.</v>
          </cell>
          <cell r="R87" t="str">
            <v>https://www.business-humanrights.org/en/latest-news/saudi-arabia-investigation-into-high-death-rate-among-nepali-workers-finds-unsafe-working-conditions-lack-of-investigations-relatives-left-destitute-cos-did-not-respond/</v>
          </cell>
          <cell r="S87" t="str">
            <v>SA</v>
          </cell>
          <cell r="T87">
            <v>1</v>
          </cell>
          <cell r="U87">
            <v>44594</v>
          </cell>
          <cell r="V87">
            <v>2572</v>
          </cell>
          <cell r="X87" t="str">
            <v>A report by NGO Migrant-Rights entitled “A death a day: Nepali workers in Saudi” featured stories of Nepalis in the Kingdom who lost their lives on the job in ambiguous circumstances, and whose cases were dismissed as “natural deaths”._x000D_
_x000D_
In 2018 K.M.AL-Hammam Est. for Contracting hired Islam Pakhiya Budhu, 43, as a laborer. Islam reportedly was underpaid, and in July 2020 was transferred to a hospital as he fell ill after a day of working in the scorching heat painting the Riyadh metro walls. Islam later returned to Nepal as he lost mobility in hands and legs and his brain function was affected as a result. MR also reported that Islam received a lower salary than previously stated.</v>
          </cell>
        </row>
        <row r="88">
          <cell r="B88" t="str">
            <v>https://www.business-humanrights.org/en/latest-news/a-death-a-day-nepali-workers-in-saudi/</v>
          </cell>
          <cell r="C88" t="str">
            <v>New World Overseas Service (Recruiter);Saud Al Falah Al-Sahli Transport (Employer)</v>
          </cell>
          <cell r="F88" t="str">
            <v>Recruitment agencies;Transport: General</v>
          </cell>
          <cell r="K88" t="str">
            <v>Failing to renew visas;Non-payment of Wages;Restricted Mobility;Withholding Passports</v>
          </cell>
          <cell r="L88" t="str">
            <v>Migrant &amp; immigrant workers (1 - NP - Transport: General)</v>
          </cell>
          <cell r="M88" t="str">
            <v>NGO</v>
          </cell>
          <cell r="N88" t="str">
            <v>Yes</v>
          </cell>
          <cell r="O88" t="str">
            <v>Resource Centre</v>
          </cell>
          <cell r="Q88" t="str">
            <v>MR contacted the Nepali embassy but received no response. The Resource invited New World Overseas Service to respond; they did not.</v>
          </cell>
          <cell r="R88" t="str">
            <v>https://www.business-humanrights.org/en/latest-news/saudi-arabia-investigation-into-high-death-rate-among-nepali-workers-finds-unsafe-working-conditions-lack-of-investigations-relatives-left-destitute-cos-did-not-respond/</v>
          </cell>
          <cell r="S88" t="str">
            <v>SA</v>
          </cell>
          <cell r="T88">
            <v>1</v>
          </cell>
          <cell r="U88">
            <v>44594</v>
          </cell>
          <cell r="V88">
            <v>2573</v>
          </cell>
          <cell r="X88" t="str">
            <v>A report by NGO Migrant-Rights entitled “A death a day: Nepali workers in Saudi” featured stories of Nepalis in the Kingdom who lost their lives on the job in ambiguous circumstances, and whose cases were dismissed as “natural deaths”._x000D_
_x000D_
Sagar BK worked as a truck driver for several years, he was underpaid and not paid at times in addition to being unable to leave the country because his employer withheld his passport. He had gone to Saudi Arabia through recruitment agency New World Overseas Service and was hired by Saud Al Falah Al-Sahli Transport.</v>
          </cell>
        </row>
        <row r="89">
          <cell r="B89" t="str">
            <v>https://www.business-humanrights.org/en/latest-news/millions-of-migrant-workers-reportedly-unpaid-abandoned-in-the-gulf-amid-covid-19-crisis-transguard-worker-discloses-experience-of-employment-salary-suspension/</v>
          </cell>
          <cell r="C89" t="str">
            <v>Transguard (Employer)</v>
          </cell>
          <cell r="F89" t="str">
            <v>Security companies</v>
          </cell>
          <cell r="K89" t="str">
            <v>Health: General (including workplace health &amp; safety);Non-payment of Wages;Precarious/unsuitable living conditions;Restricted Mobility;Right to food;Withholding Passports</v>
          </cell>
          <cell r="L89" t="str">
            <v>Migrant &amp; immigrant workers (200 - NP - Security companies)</v>
          </cell>
          <cell r="M89" t="str">
            <v>News outlet</v>
          </cell>
          <cell r="N89" t="str">
            <v>Yes</v>
          </cell>
          <cell r="O89" t="str">
            <v>Journalist</v>
          </cell>
          <cell r="Q89" t="str">
            <v>In September 2020, around 200 Nepali workers protested outside Transguard's HR office. Subsequently, many Nepalis were repatriated.</v>
          </cell>
          <cell r="S89" t="str">
            <v>AE</v>
          </cell>
          <cell r="T89">
            <v>200</v>
          </cell>
          <cell r="U89">
            <v>44134</v>
          </cell>
          <cell r="V89">
            <v>2654</v>
          </cell>
          <cell r="X89" t="str">
            <v>In October 2020, the Nation reported on the situation of Nepali workers employed by Transguard in the UAE. One, employed at Dubai airport, reported that when the COVID-19 lockdown happened she was told she was put on indefinite unpaid demobilisation. She reported that the food quality was poor and living conditions were cramped. When she got news that her husband was ill she wanted to resign and leave the country but her request was repeatedly refused; he later died while she was away. When she submitted proof of his death to the company they agreed to let her leave but said she had to fund her repatriation herself. Another worker told the paper he too was placed on unpaid leave and was provided with free but "very bad" food. He and his roommate eventually submitted their resignation and requested repatriation but this was repeatedly denied._x000D_
_x000D_
_x000D_
In April 2021, it was announced that Transguard had signed a framework agreement with the German Pavilion to provide security, cleaning and laundry services during the Dubai Expo. The Resource Centre invited Koelnmesse, the company contracted to organise and run the German Pavilion to set out the human rights due diligence process it undertook prior to contracting Transguard, and to disclose any findings or steps it took to ensure the issues were addressed satisfactorily. The response provided by Koelnmesse’s did not address the request to disclose their due diligence process. The Resource Centre also invited the German Emirati Joint Council for Industry &amp; Commerce to do the same; they provided a response.</v>
          </cell>
        </row>
        <row r="90">
          <cell r="B90" t="str">
            <v>https://www.business-humanrights.org/en/latest-news/instagram-fuels-rise-in-black-market-sales-of-maids-into-persian-gulf-servitude/</v>
          </cell>
          <cell r="C90" t="str">
            <v>Meta (formerly Facebook) (Recruiter)</v>
          </cell>
          <cell r="F90" t="str">
            <v>Advertising &amp; marketing;Internet &amp; social media</v>
          </cell>
          <cell r="K90" t="str">
            <v>Forced labour &amp; modern slavery;Health: General (including workplace health &amp; safety);Human Trafficking;Recruitment Fees;Right to food</v>
          </cell>
          <cell r="L90" t="str">
            <v>Migrant &amp; immigrant workers (1 - PH - Domestic worker agencies)</v>
          </cell>
          <cell r="M90" t="str">
            <v>News outlet</v>
          </cell>
          <cell r="N90" t="str">
            <v>Yes</v>
          </cell>
          <cell r="O90" t="str">
            <v>Journalist</v>
          </cell>
          <cell r="Q90" t="str">
            <v>None reported.</v>
          </cell>
          <cell r="S90" t="str">
            <v>AE</v>
          </cell>
          <cell r="T90">
            <v>1</v>
          </cell>
          <cell r="U90">
            <v>44321</v>
          </cell>
          <cell r="V90">
            <v>2693</v>
          </cell>
          <cell r="X90" t="str">
            <v>A woman worker from the Philippines alleged that a recruitment agent was paid $ 3,500 for placing her in a household. She claimed that she was advertised on Instagram without her permission. She further alleged that her employer used to refuse to feed her.</v>
          </cell>
        </row>
        <row r="91">
          <cell r="B91" t="str">
            <v>https://www.business-humanrights.org/en/latest-news/instagram-fuels-rise-in-black-market-sales-of-maids-into-persian-gulf-servitude/</v>
          </cell>
          <cell r="C91" t="str">
            <v>Alphasher Recruiting Agency (Unknown);Meta (formerly Facebook) (Unknown)</v>
          </cell>
          <cell r="F91" t="str">
            <v>Advertising &amp; marketing;Internet &amp; social media;Recruitment agencies</v>
          </cell>
          <cell r="K91" t="str">
            <v>Forced labour &amp; modern slavery;Human Trafficking;Intimidation &amp; Threats;Non-payment of Wages;Precarious/unsuitable living conditions;Restricted Mobility</v>
          </cell>
          <cell r="L91" t="str">
            <v>Migrant &amp; immigrant workers (15 - Unknown Location - Domestic worker agencies);Migrant &amp; immigrant workers (1 - KE - Domestic worker agencies)</v>
          </cell>
          <cell r="M91" t="str">
            <v>News outlet</v>
          </cell>
          <cell r="N91" t="str">
            <v>Yes</v>
          </cell>
          <cell r="O91" t="str">
            <v>Journalist</v>
          </cell>
          <cell r="Q91" t="str">
            <v>None reported.</v>
          </cell>
          <cell r="S91" t="str">
            <v>AE</v>
          </cell>
          <cell r="T91">
            <v>16</v>
          </cell>
          <cell r="U91">
            <v>44321</v>
          </cell>
          <cell r="V91">
            <v>2692</v>
          </cell>
          <cell r="X91" t="str">
            <v>A Kenyan woman alleged that she was advertised on Instagram by a recruitment agency. She claimed that the agent locked her in a room with 15 other women for several weeks. She was sleeping on the floor until the agent found her an employer._x000D_
_x000D_
She also claimed that she was forced to work long hours (5 a.m. until midnight) with no days off, and was paid about $140 less than the recruiter promised her. She was not given a contract and was not allowed to rest when she was ill. When she refused to do the work anymore, the agent threatened her.</v>
          </cell>
        </row>
        <row r="92">
          <cell r="B92" t="str">
            <v>https://www.business-humanrights.org/en/latest-news/paralysed-gulf-workers-wife-demands-cbi-probe-into-activities-of-recruiting-agency/</v>
          </cell>
          <cell r="C92" t="str">
            <v>Karthik International (Recruiter)</v>
          </cell>
          <cell r="F92" t="str">
            <v>Recruitment agencies</v>
          </cell>
          <cell r="K92" t="str">
            <v>Health: General (including workplace health &amp; safety);Human Trafficking;Injuries</v>
          </cell>
          <cell r="L92" t="str">
            <v>Migrant &amp; immigrant workers (1 - IN - Unknown Sector)</v>
          </cell>
          <cell r="M92" t="str">
            <v>News outlet</v>
          </cell>
          <cell r="N92" t="str">
            <v>Yes</v>
          </cell>
          <cell r="O92" t="str">
            <v>Resource Centre</v>
          </cell>
          <cell r="Q92" t="str">
            <v>BHRRC invited Karthik International to respond but it did not.</v>
          </cell>
          <cell r="R92" t="str">
            <v>https://www.business-humanrights.org/en/latest-news/india-alleged-fraud-by-recruitment-agency-leaves-paralysed-gulf-worker-unable-to-claim-under-insurance-policy/</v>
          </cell>
          <cell r="S92" t="str">
            <v>AE</v>
          </cell>
          <cell r="T92">
            <v>1</v>
          </cell>
          <cell r="U92">
            <v>44257</v>
          </cell>
          <cell r="V92">
            <v>2668</v>
          </cell>
          <cell r="X92" t="str">
            <v>Family members of an Indian man who was working in Dubai when he became paralysed allege that fraudulent conduct by the recruitment agency, Karthik International, meant he was unable to claim under an insurance policy provided by the Pravasi Baharatiya Bima Yojana (PBBY). It is alleged that the recruitment should have used the e-Migrate system and by skipping this the worker is now unable to claim the benefit of the insurance policy. As a result of this alleged fraud, Kokeni Posanna has lost out on Rs 1 lakh (USD1,400) in medical aid.</v>
          </cell>
        </row>
        <row r="93">
          <cell r="B93" t="str">
            <v>https://www.business-humanrights.org/en/latest-news/fundament-spc-bahrain/</v>
          </cell>
          <cell r="C93" t="str">
            <v>Fundament SPC (Employer)</v>
          </cell>
          <cell r="F93" t="str">
            <v>Construction</v>
          </cell>
          <cell r="K93" t="str">
            <v>Health: General (including workplace health &amp; safety);Non-payment of Wages</v>
          </cell>
          <cell r="L93" t="str">
            <v>Migrant &amp; immigrant workers (Unknown Number - IN - Construction)</v>
          </cell>
          <cell r="M93" t="str">
            <v>NGO</v>
          </cell>
          <cell r="N93" t="str">
            <v>Yes</v>
          </cell>
          <cell r="O93" t="str">
            <v>Resource Centre</v>
          </cell>
          <cell r="Q93" t="str">
            <v>The official at the Indian embassy in Bahrain who handled the case did not respond to workers' messages or calls. Business &amp; Human Rights Resource Centre invited Fundament SPC to respond to the allegations that they had not honoured the settlement agreement and paid owed monies to workers; their response can be read in full on our website.</v>
          </cell>
          <cell r="R93" t="str">
            <v>https://www.business-humanrights.org/en/latest-news/bahrain-construction-workers-at-fundament-spc-allegedly-fail-to-receive-dues-months-after-settlement-agreement-reached/</v>
          </cell>
          <cell r="S93" t="str">
            <v>BH</v>
          </cell>
          <cell r="T93" t="str">
            <v>Number unknown</v>
          </cell>
          <cell r="U93">
            <v>44241</v>
          </cell>
          <cell r="V93">
            <v>2658</v>
          </cell>
          <cell r="X93" t="str">
            <v>In June 2020, hundreds of workers at Bahraini construction company Fundament SPC alleged months of non-payment of wages and 150 reportedly had not received their end-of-service benefits, owed months earlier. Business &amp; Human Rights Resource Centre invited Fundament SPC to respond to the allegations of unpaid wages. Fundament SPC denied the allegations in response._x000D_
_x000D_
In July it was reported that the company had reached a settlement agreement to pay workers 35% of their owed wages and benefits along with return flight tickets home, on the promise that the company would pay the workers the remaining amounts three months later. At the time Migrant-Rights.org warned that numerous such agreements are later broken._x000D_
_x000D_
In February 2021, Migrant-Rights published a letter from one of the workers who had been owed wages and taken the settlement agreement. Having returned to India in September 2020, the worker still had not received anything further from the company and despite calling the company manager workers were told he did not have the money to pay them.</v>
          </cell>
        </row>
        <row r="94">
          <cell r="B94" t="str">
            <v>https://www.business-humanrights.org/en/latest-news/bahrain-34-cameroonian-workers-file-complaint-over-non-payment-of-wages-living-conditions-long-working-hours-incl-co-comment/</v>
          </cell>
          <cell r="C94" t="str">
            <v>Professional Touch for Services (Employer)</v>
          </cell>
          <cell r="F94" t="str">
            <v>Services: General</v>
          </cell>
          <cell r="K94" t="str">
            <v>Health: General (including workplace health &amp; safety);Non-payment of Wages;Precarious/unsuitable living conditions;Recruitment Fees;Right to food</v>
          </cell>
          <cell r="L94" t="str">
            <v>Migrant &amp; immigrant workers (34 - CM - Labour supplier)</v>
          </cell>
          <cell r="M94" t="str">
            <v>News outlet</v>
          </cell>
          <cell r="N94" t="str">
            <v>Yes</v>
          </cell>
          <cell r="O94" t="str">
            <v>Journalist</v>
          </cell>
          <cell r="Q94" t="str">
            <v>The workers filed complaints and the case is being investigated by the Labour and Social Development Ministry. The company was asked to respond to the raised allegations. The company denied all allegations.</v>
          </cell>
          <cell r="S94" t="str">
            <v>BH</v>
          </cell>
          <cell r="T94">
            <v>34</v>
          </cell>
          <cell r="U94">
            <v>44338</v>
          </cell>
          <cell r="V94">
            <v>2426</v>
          </cell>
          <cell r="X94" t="str">
            <v>34 workers from Cameroon filed a complaint alleging that they did not receive their wages for months. One of them said that they were surviving on bread and water only after working about 12 hours a day. The workers also expressed concerns over their unhygienic living conditions.</v>
          </cell>
        </row>
        <row r="95">
          <cell r="B95" t="str">
            <v>https://www.business-humanrights.org/en/latest-news/saudi-arabia-workers-at-huta-marine-strike-to-demand-ten-months-of-unpaid-wages/</v>
          </cell>
          <cell r="C95" t="str">
            <v>Huta Marine (Employer)</v>
          </cell>
          <cell r="F95" t="str">
            <v>Construction;Engineering</v>
          </cell>
          <cell r="K95" t="str">
            <v>Non-payment of Wages;Precarious/unsuitable living conditions;Right to food</v>
          </cell>
          <cell r="L95" t="str">
            <v>Migrant &amp; immigrant workers (1 - YE - Construction);Migrant &amp; immigrant workers (Unknown Number - Africa - Construction);Migrant &amp; immigrant workers (Unknown Number - Asia &amp; Pacific - Construction);Migrant &amp; immigrant workers (Unknown Number - PK - Construction)</v>
          </cell>
          <cell r="M95" t="str">
            <v>News outlet</v>
          </cell>
          <cell r="N95" t="str">
            <v>Yes</v>
          </cell>
          <cell r="O95" t="str">
            <v>Journalist</v>
          </cell>
          <cell r="Q95" t="str">
            <v>NGO Impact International called on the Saudi Ministry of Human Resources and Social Development to address the issue for Huta workers. The company did not respond to requests for comment by Middle East Eye. Workers were forced to take credit with shops to buy food and were "starving", forced to protest their condition at the company headquarters.</v>
          </cell>
          <cell r="S95" t="str">
            <v>SA</v>
          </cell>
          <cell r="T95" t="str">
            <v>Number unknown</v>
          </cell>
          <cell r="U95">
            <v>44181</v>
          </cell>
          <cell r="V95">
            <v>2374</v>
          </cell>
          <cell r="X95" t="str">
            <v>In December 2020 Middle East Eye reported that workers at Huta Marine Group were protesting withheld wages and poor living conditions at the company's head quarters in Saudi Arabia. Workers had reportedly not been paid for a year and the company had shut off electricity and water to their labour camps for theprevious four days. One worker alleged the company was using the pretext of the COVID-19 pandemic as a "cover" not to pay wages.</v>
          </cell>
        </row>
        <row r="96">
          <cell r="B96" t="str">
            <v>https://www.business-humanrights.org/en/latest-news/the-cost-of-contagion-the-consequences-of-covid-19-for-migrant-workers-in-the-gulf-2/</v>
          </cell>
          <cell r="C96" t="str">
            <v>Transguard (Employer)</v>
          </cell>
          <cell r="F96" t="str">
            <v>Security companies</v>
          </cell>
          <cell r="K96" t="str">
            <v>Intimidation &amp; Threats;Non-payment of Wages;Restricted Mobility;Right to food</v>
          </cell>
          <cell r="L96" t="str">
            <v>Migrant &amp; immigrant workers (Unknown Number - IN - Security companies);Migrant &amp; immigrant workers (Unknown Number - NP - Security companies);Migrant &amp; immigrant workers (Unknown Number - PK - Security companies)</v>
          </cell>
          <cell r="M96" t="str">
            <v>NGO</v>
          </cell>
          <cell r="N96" t="str">
            <v>Yes</v>
          </cell>
          <cell r="O96" t="str">
            <v>Equidem</v>
          </cell>
          <cell r="Q96" t="str">
            <v>None reported.</v>
          </cell>
          <cell r="S96" t="str">
            <v>AE</v>
          </cell>
          <cell r="T96" t="str">
            <v>Number unknown</v>
          </cell>
          <cell r="U96">
            <v>43922</v>
          </cell>
          <cell r="V96">
            <v>2358</v>
          </cell>
          <cell r="X96" t="str">
            <v>In November 2020, NGO Equidem launched a report highlighting the impact of COVID-19 on migrant workers in Saudi Arabia, Qatar and UAE, based on 206 interviews with workers. Workers at Transguard reported allegations that follow earlier reporting by Migrant-Rights including withheld salaries, verbal mistreatment, end-of-service deductions, deductions for food and insufficient food. The company reportedly did not conduct contractual changes in the proper manner._x000D_
_x000D_
One worker also described discrimination Transguard practiced against workers in terms of pay differentials between nationals and non-nationals. _x000D_
_x000D_
In April 2021, it was announced that Transguard had signed a framework agreement with the German Pavilion to provide security, cleaning and laundry services during the Dubai Expo. The Resource Centre invited Koelnmesse, the company contracted to organise and run the German Pavilion to set out the human rights due diligence process it undertook prior to contracting Transguard, and to disclose any findings or steps it took to ensure the issues were addressed satisfactorily. The response provided by Koelnmesse’s did not address the request to disclose their due diligence process. The Resource Centre also invited the German Emirati Joint Council for Industry &amp; Commerce to do the same; they provided a response.</v>
          </cell>
        </row>
        <row r="97">
          <cell r="B97" t="str">
            <v>https://www.business-humanrights.org/en/latest-news/alumco-immune-to-strikes-court-ruling-and-continuing-angst-of-workers/</v>
          </cell>
          <cell r="C97" t="str">
            <v>Alumco (part of Ruwad Civil Construction) (Employer);Meta (formerly Facebook) (Unknown)</v>
          </cell>
          <cell r="F97" t="str">
            <v>Advertising &amp; marketing;Internet &amp; social media;Metals &amp; steel</v>
          </cell>
          <cell r="K97" t="str">
            <v>Denial of Freedom of Expression/Assembly;Failing to renew visas;Non-payment of Wages;Right to food;Unfair Dismissal</v>
          </cell>
          <cell r="L97" t="str">
            <v>Migrant &amp; immigrant workers (1 - PK - Construction);Migrant &amp; immigrant workers (Unknown Number - BD - Construction);Migrant &amp; immigrant workers (Unknown Number - IN - Construction);Migrant &amp; immigrant workers (Unknown Number - PH - Construction)</v>
          </cell>
          <cell r="M97" t="str">
            <v>NGO</v>
          </cell>
          <cell r="N97" t="str">
            <v>Yes</v>
          </cell>
          <cell r="O97" t="str">
            <v>Resource Centre; NGO</v>
          </cell>
          <cell r="Q97" t="str">
            <v>The workers interviewed state that they continued to work until July 2019 but then went on strike in an attempt to secure wages from the company which is owned by Ruwad Civil Construction (RCC). In December 40 workers were reportedly given an interim payment of 400 USD and promised the remaining amounts if they continued work; the other 110 workers were told their employment was terminated. In February 2020 a group of 50 workers took the company to court in an attempt to obtain payment and prevent their deportation. In March 2020 the Labour Court issued a decision that the workers should be paid for the period they worked with out pay in 2019 (April-July) but the workers have still not received payment._x000D_
_x000D_
A worker who detailed their plight on Facebook had his account disabled. Facebook subsequently confirmed that the account had been disabled in error and that it had now been restored._x000D_
 _x000D_
We invited Alumco &amp; Ruwad Civil Construction to respond but they did not.</v>
          </cell>
          <cell r="R97" t="str">
            <v>https://www.business-humanrights.org/en/latest-news/saudi-arabia-alumco-part-of-ruwad-civil-construction-accused-of-failing-to-pay-migrant-workers-wages-for-months-leading-to-strikes-risks-of-deportation/</v>
          </cell>
          <cell r="S97" t="str">
            <v>SA</v>
          </cell>
          <cell r="T97">
            <v>150</v>
          </cell>
          <cell r="U97">
            <v>44117</v>
          </cell>
          <cell r="V97">
            <v>2354</v>
          </cell>
          <cell r="X97" t="str">
            <v>Migrant-Rights.org's investigation finds that migrant workers of the aluminium company Alumco (owned by Ruwad Civil Construction) have not been paid since April 2019. Many of the workers have spent several months campaigning to recover their lost wages. A worker who detailed their plight on Facebook had his account disabled. Facebook subsequently confirmed that the account had been disabled in error and that it had now been restored.</v>
          </cell>
        </row>
        <row r="98">
          <cell r="B98" t="str">
            <v>https://www.business-humanrights.org/en/latest-news/the-cost-of-contagion-the-consequences-of-covid-19-for-migrant-workers-in-the-gulf-2/</v>
          </cell>
          <cell r="C98" t="str">
            <v>DHL (part of Deutsche Post) (Employer)</v>
          </cell>
          <cell r="F98" t="str">
            <v>Express delivery</v>
          </cell>
          <cell r="K98" t="str">
            <v>Health: General (including workplace health &amp; safety);Non-payment of Wages;Precarious/unsuitable living conditions</v>
          </cell>
          <cell r="L98" t="str">
            <v>Migrant &amp; immigrant workers (1 - BD - Express delivery)</v>
          </cell>
          <cell r="M98" t="str">
            <v>NGO</v>
          </cell>
          <cell r="N98" t="str">
            <v>Yes</v>
          </cell>
          <cell r="O98" t="str">
            <v>Equidem</v>
          </cell>
          <cell r="P98" t="str">
            <v>https://www.equidem.org/danzas-aei-emirates-response/</v>
          </cell>
          <cell r="Q98" t="str">
            <v>Equidem wrote to DHL to invite them to address concerns raised; a response was received from DANZAS AEI Emirates, who employs the DHL workers.</v>
          </cell>
          <cell r="S98" t="str">
            <v>AE</v>
          </cell>
          <cell r="T98" t="str">
            <v>Number unknown</v>
          </cell>
          <cell r="U98">
            <v>44013</v>
          </cell>
          <cell r="V98">
            <v>2263</v>
          </cell>
          <cell r="X98" t="str">
            <v>In November 2020, NGO Equidem launched a report highlighting the impact of COVID-19 on migrant workers in Saudi Arabia, Qatar and UAE, based on 206 interviews with workers. _x000D_
_x000D_
A worker at DHL in Dubai told Equidem he did not get paid for the duration of the lockdown, only for the days they worked and he did not get paid for April or May. He also reported that 93 workers contracted COVID-19; they were isolated and the rest of the workers were advised to socially distance. The worker reported that the number of people in the camp (600) meant that they were unable to do so.</v>
          </cell>
        </row>
        <row r="99">
          <cell r="B99" t="str">
            <v>https://www.business-humanrights.org/en/latest-news/the-cost-of-contagion-the-consequences-of-covid-19-for-migrant-workers-in-the-gulf-2/</v>
          </cell>
          <cell r="C99" t="str">
            <v>M.S. Al-Suwaidi Holding (Employer);Saudi Aramco (Client)</v>
          </cell>
          <cell r="F99" t="str">
            <v>Construction;Oil, gas &amp; coal</v>
          </cell>
          <cell r="K99" t="str">
            <v>Non-payment of Wages;Restricted Mobility</v>
          </cell>
          <cell r="L99" t="str">
            <v>Migrant &amp; immigrant workers (1 - NP - Construction)</v>
          </cell>
          <cell r="M99" t="str">
            <v>NGO</v>
          </cell>
          <cell r="N99" t="str">
            <v>Yes</v>
          </cell>
          <cell r="O99" t="str">
            <v>NGO</v>
          </cell>
          <cell r="Q99" t="str">
            <v>None of the subcontractors replied to Equidem's sharing the findings; Saudi Aramco did provide a response.</v>
          </cell>
          <cell r="S99" t="str">
            <v>SA</v>
          </cell>
          <cell r="T99">
            <v>400</v>
          </cell>
          <cell r="U99">
            <v>44013</v>
          </cell>
          <cell r="V99">
            <v>2231</v>
          </cell>
          <cell r="X99"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a worker at subcontractor M.S. Al-Suwaidi Holding Co. reportedly had not been paid since March 2020. Employees were told they would be paid 50% of their salary but had yet to receive it by July. Workers also reported being forced either to sign a document afreeing to unpaid leave or be terminated. If they refused workers' contracts were terminated immediately and the company had not confirmed whether they would pay salaries on completed work or end-of-service benefits; about 400 workers were affected this way._x000D_
_x000D_
The worker also stated that the company was denying his release of employment letter and he did not know when he could return to his home country.</v>
          </cell>
        </row>
        <row r="100">
          <cell r="B100" t="str">
            <v>https://www.business-humanrights.org/en/latest-news/india-workers-returning-from-saudi-arabia-following-job-losses-reportedly-not-receiving-severance-pay-despite-labour-law-provision/</v>
          </cell>
          <cell r="C100" t="str">
            <v>Nasser S. Al-Hajri Corporation (NSH) (Employer)</v>
          </cell>
          <cell r="F100" t="str">
            <v>Construction</v>
          </cell>
          <cell r="K100" t="str">
            <v>Non-payment of Wages;Restricted Mobility;Unfair Dismissal;Withholding Passports</v>
          </cell>
          <cell r="L100" t="str">
            <v>Migrant &amp; immigrant workers (286 - IN - Construction)</v>
          </cell>
          <cell r="M100" t="str">
            <v>News outlet</v>
          </cell>
          <cell r="N100" t="str">
            <v>Yes</v>
          </cell>
          <cell r="O100" t="str">
            <v>Journalist</v>
          </cell>
          <cell r="Q100" t="str">
            <v>286 workers filed labour complaints against the company and several who lost their jobs and did not receive severance pay began contacting Lawyers Beyond Borders to highlight their case. By February 2021, LBB had registered 660 complaints._x000D_
 _x000D_
Reuters reported that a collective case filed with the Indian government by the workers is "believed to be the biggest collective case of its kind"._x000D_
 _x000D_
The company issued a statement to The News Minute, denying that they terminated people indiscriminately and maintained that all salaries and other benefits were paid as per law.</v>
          </cell>
          <cell r="S100" t="str">
            <v>SA</v>
          </cell>
          <cell r="T100">
            <v>286</v>
          </cell>
          <cell r="U100">
            <v>44114</v>
          </cell>
          <cell r="V100">
            <v>2219</v>
          </cell>
          <cell r="X100" t="str">
            <v>In an October 2020 articles in The Hindu and Reuters reported on a pattern of returned workers from Saudi Arabia. 286 employees of Nasser S. Al-Hajiri Corporation (NSH) brought a collective complaint to the Indian government, alleging the company had not paid workers' severance pay, end-of-contract benefits and earnings following COVID-19 terminations. According to one worker they were told they would have to sign "several forms" to regain their passports and tickets. This worker was dependent on severance pay to clear debts but has not yet received it. In February 2021 LBB told the News Minute that some workers who had been sacked in 2005 and 2010 had also approached them.</v>
          </cell>
        </row>
        <row r="101">
          <cell r="B101" t="str">
            <v>https://www.business-humanrights.org/en/latest-news/21-zimbabweans-stuck-in-kuwait/</v>
          </cell>
          <cell r="C101" t="str">
            <v>Explomo Technical Services (Employer)</v>
          </cell>
          <cell r="F101" t="str">
            <v>Military/weapons/security equipment: General</v>
          </cell>
          <cell r="K101" t="str">
            <v>Deaths;Health: General (including workplace health &amp; safety);Non-payment of Wages;Precarious/unsuitable living conditions;Restricted Mobility;Right to food</v>
          </cell>
          <cell r="L101" t="str">
            <v>Migrant &amp; immigrant workers (21 - ZW - Military/weapons/security equipment: General);Migrant &amp; immigrant workers (29 - MZ - Military/weapons/security equipment: General);Migrant &amp; immigrant workers (75 - Unknown Location - Military/weapons/security equipment: General)</v>
          </cell>
          <cell r="M101" t="str">
            <v>News outlet</v>
          </cell>
          <cell r="N101" t="str">
            <v>Yes</v>
          </cell>
          <cell r="O101" t="str">
            <v>Resource Centre</v>
          </cell>
          <cell r="Q101" t="str">
            <v>The report states that the workers have appealed to both Kuwait and Zimbabwean embassies but had not yet received help. In June they staged a demonstration after they had been unable to contact the authorities "due to the COVID-19 lockdown restrictions"._x000D_
 _x000D_
The Kuwait Ministry of Labour has reportedly ordered the Kuwaiti project sponsor (Sudan Regional Trading &amp; Contracting Co.) to pay the salaries; despite agreeing to do so, the sponsor had not._x000D_
 _x000D_
The workers continue to survive on handouts and have stated they are afraid, with no one to safeguard their health.</v>
          </cell>
          <cell r="R101" t="str">
            <v>https://www.business-humanrights.org/en/latest-news/kuwait-workers-at-demolition-co-explomo-allege-non-payment-of-wages-and-abandonment-incl-co-response/</v>
          </cell>
          <cell r="S101" t="str">
            <v>KW</v>
          </cell>
          <cell r="T101">
            <v>125</v>
          </cell>
          <cell r="U101">
            <v>44060</v>
          </cell>
          <cell r="V101">
            <v>2210</v>
          </cell>
          <cell r="X101" t="str">
            <v>In August 2020, the Zim Morning Post reported on the case of over 100 migrant workers, including from Zimbabwe and Mozambique, who were allegedly stranded in Kuwait after their employer, Explomo Technical Services, had not paid them months of salaries and had "abandoned" them at a labour camp in March. When the COVID-19 pandemic began, senior management at the company left Kuwait._x000D_
_x000D_
The workers are reliant on charitable aid and have since lost their accommodation, after Explomo allegedly failed to pay rent. The workers have also said that they do not have adequate access to healthcare, that one worker has died and that they are afraid for their health in the context of the COVID-19 pandemic.</v>
          </cell>
        </row>
        <row r="102">
          <cell r="B102" t="str">
            <v>https://www.business-humanrights.org/en/latest-news/uae-37-employees-of-ambassador-hotel-allege-they-have-not-been-paid-for-2-years-includes-company-comment/</v>
          </cell>
          <cell r="C102" t="str">
            <v>Ambassador Hotel Dubai (Employer)</v>
          </cell>
          <cell r="F102" t="str">
            <v>Hotel</v>
          </cell>
          <cell r="K102" t="str">
            <v>Failing to renew visas;Non-payment of Wages;Right to food</v>
          </cell>
          <cell r="L102" t="str">
            <v>Migrant &amp; immigrant workers (Unknown Number - IN - Hotel)</v>
          </cell>
          <cell r="M102" t="str">
            <v>News outlet</v>
          </cell>
          <cell r="N102" t="str">
            <v>Yes</v>
          </cell>
          <cell r="O102" t="str">
            <v>Journalist</v>
          </cell>
          <cell r="Q102" t="str">
            <v>18 workers had filed a complaint at the labour court, received a "favourable" verdict but had still not received wages._x000D_
 _x000D_
 They had since been dependent on charitable aid for food and the Indian Consulate had worked to reach the HR manager who said he himself had not been paid for months._x000D_
 _x000D_
 The hotel owner told the Khaleej Times that he did not have any funding issues himself and could not pay the workers as, due to the COVID-19 pandemic, he did not have management staff in the UAE. When asked about the unpaid salaries he stated that he is "punishing them like a father for their misbehaviour".</v>
          </cell>
          <cell r="S102" t="str">
            <v>AE</v>
          </cell>
          <cell r="T102">
            <v>37</v>
          </cell>
          <cell r="U102">
            <v>44083</v>
          </cell>
          <cell r="V102">
            <v>2208</v>
          </cell>
          <cell r="X102" t="str">
            <v>By September 2020, 37 employees at the Dubai Ambassador Hotel have allegedly not been paid for two years and are owed both salary and end-of-service benefits. The workers visas had reportedly expired.</v>
          </cell>
        </row>
        <row r="103">
          <cell r="B103" t="str">
            <v>https://www.business-humanrights.org/en/latest-news/uae-alleged-unethical-recruitment-unpaid-wages-among-tranguard-workers-returned-home-amid-covid-19-incl-co-statement/</v>
          </cell>
          <cell r="C103" t="str">
            <v>Emirates Group (Other Value Chain Entity);River Overseas (Recruiter);Transguard (Employer)</v>
          </cell>
          <cell r="F103" t="str">
            <v>Recruitment agencies;Security companies</v>
          </cell>
          <cell r="K103" t="str">
            <v>Contract Substitution;Debt Bondage;Forced labour &amp; modern slavery;Health: General (including workplace health &amp; safety);Intimidation &amp; Threats;Non-payment of Wages;Recruitment Fees;Restricted Mobility;Right to food</v>
          </cell>
          <cell r="L103" t="str">
            <v>Migrant &amp; immigrant workers (Unknown Number - IN - Security companies);Migrant &amp; immigrant workers (Unknown Number - NP - Security companies);Migrant &amp; immigrant workers (Unknown Number - PK - Security companies)</v>
          </cell>
          <cell r="M103" t="str">
            <v>NGO</v>
          </cell>
          <cell r="N103" t="str">
            <v>Yes</v>
          </cell>
          <cell r="O103" t="str">
            <v>NGO</v>
          </cell>
          <cell r="Q103" t="str">
            <v>Transguard stated that they had been working proactively with the Nepalese embassy to repatriate an "idle pool" of 3,100 workers; they stated they were paying for tickets of employees going on annual leave or who are "idle" but not those who have resigned or been terminated as per UAE law. They stated that they were forced to take out of active work 12,000 workers._x000D_
 _x000D_
Migrant-Rights.org did not receive responses from parent Emirates Group or the recruitment agency in Nepal, River Overseas.</v>
          </cell>
          <cell r="S103" t="str">
            <v>AE</v>
          </cell>
          <cell r="T103" t="str">
            <v>Number unknown</v>
          </cell>
          <cell r="U103">
            <v>44082</v>
          </cell>
          <cell r="V103">
            <v>2205</v>
          </cell>
          <cell r="X103" t="str">
            <v>In September 2020, Migrant-Rights.org reported on a case labour abuse alleged against Transguard in the UAE. Workers alleged a range of labour abuses by Transguard including not paying the minimum wage stated in contracts, paying only "a small amount" while delaying the start of work, paying for food in addition to a food allowance, being unable to cook food at the camp and having salaries deducted for camp food._x000D_
_x000D_
The recruitment agency that had supplied them to Transguard also faces allegations of abuse including charging extortionate recruitment fees that are several times higher than the legal limit; workers felt they had no choice but to pay it to obtain a job. Workers had taken loans to cover recruitment fees._x000D_
_x000D_
When workers were recalled from project sites they had been supplied to during the COVID-19 pandemic (including Dubai airport), they were threatened to be silent as "the company management was not in favour of keeping workers and paying them". Many workers stated they had been forced to submit resignations despite ongoing contracts. _x000D_
_x000D_
In April 2021, it was announced that Transguard had signed a framework agreement with the German Pavilion to provide security, cleaning and laundry services during the Dubai Expo. The Resource Centre invited Koelnmesse, the company contracted to organise and run the German Pavilion to set out the human rights due diligence process it undertook prior to contracting Transguard, and to disclose any findings or steps it took to ensure the issues were addressed satisfactorily. The response provided by Koelnmesse’s did not address the request to disclose their due diligence process. The Resource Centre also invited the German Emirati Joint Council for Industry &amp; Commerce to do the same; they provided a response.</v>
          </cell>
        </row>
        <row r="104">
          <cell r="B104" t="str">
            <v>https://www.business-humanrights.org/en/latest-news/saudi-arabia-filipino-workers-at-restauranter-mapco-reliant-on-aid-during-lockdown-now-lacking-regular-pay-documentation/</v>
          </cell>
          <cell r="C104" t="str">
            <v>Mohammed Al Arfaj and Partners Co. (MAPCO) (Employer)</v>
          </cell>
          <cell r="F104" t="str">
            <v>Restaurants &amp; bars</v>
          </cell>
          <cell r="K104" t="str">
            <v>Failing to renew visas;Health: General (including workplace health &amp; safety);Intimidation &amp; Threats;Non-payment of Wages;Precarious/unsuitable living conditions;Restricted Mobility;Right to food</v>
          </cell>
          <cell r="L104" t="str">
            <v>Migrant &amp; immigrant workers (47 - PH - Catering &amp; food services)</v>
          </cell>
          <cell r="M104" t="str">
            <v>NGO</v>
          </cell>
          <cell r="N104" t="str">
            <v>Yes</v>
          </cell>
          <cell r="O104" t="str">
            <v>NGO</v>
          </cell>
          <cell r="Q104" t="str">
            <v>The workers say that MAPCO "made no efforts to process their exit visas and secure their repatriation flights". They filed a complaint at the Ministry of Human Resources and Social Development, but it is operating at only 70% capacity at the time of writing. _x000D_
 _x000D_
The company has reportedly twice promised to settle wages and dues, without doing so. The last meeting with the workers, HR and the Philippines embassy labour attaché has not resulted in progress.</v>
          </cell>
          <cell r="S104" t="str">
            <v>SA</v>
          </cell>
          <cell r="T104">
            <v>47</v>
          </cell>
          <cell r="U104">
            <v>44047</v>
          </cell>
          <cell r="V104">
            <v>2157</v>
          </cell>
          <cell r="X104" t="str">
            <v>7 employees of Mohammed Al Arfaj and Partners Co. (MAPCO) returned to work in August 2020, but instead of being paid their monthly contracted salary found they were being paid as a percentage of turnover. The workers allegea range of abusive practices against MAPCO, including being left without food, income, valid residency permits, medical insurance or payroll insurance. They were afraid to leave their cramped accommodation without legal status. _x000D_
_x000D_
The company blamed the COVID-19 pandemic for the delay in documentation - some workers had started in November 2019 and salary delays pre-dated the pandemic. Workers allege wage delays of between one and two months' salary. Workers also allege that they faced harrassment and were threatened with eviction for refusing to continue unpaid work. _x000D_
_x000D_
A further 40 subcontracted workers say that MAPCO failed to pay the manpower agencies employing them and they also face wage delays.</v>
          </cell>
        </row>
        <row r="105">
          <cell r="B105" t="str">
            <v>https://www.business-humanrights.org/en/latest-news/no-pay-for-5-months-passports-withheld-indians-stranded-in-kuwait-plead-for-help/</v>
          </cell>
          <cell r="C105" t="str">
            <v>Al Raqeeb Buildings General Contracting Co. (Employer)</v>
          </cell>
          <cell r="F105" t="str">
            <v>Construction</v>
          </cell>
          <cell r="K105" t="str">
            <v>Contract Substitution;Health: General (including workplace health &amp; safety);Intimidation &amp; Threats;Non-payment of Wages;Precarious/unsuitable living conditions;Restricted Mobility;Right to food;Withholding Passports</v>
          </cell>
          <cell r="L105" t="str">
            <v>Migrant &amp; immigrant workers (37 - IN - Construction);Migrant &amp; immigrant workers (Unknown Number - BD - Construction);Migrant &amp; immigrant workers (Unknown Number - NP - Construction)</v>
          </cell>
          <cell r="M105" t="str">
            <v>News outlet</v>
          </cell>
          <cell r="N105" t="str">
            <v>Yes</v>
          </cell>
          <cell r="O105" t="str">
            <v>Resource Centre</v>
          </cell>
          <cell r="Q105" t="str">
            <v>They state that they tried to engage with the company several times, finally protesting outside the Kuwaiti Ministry of Manpower. The workers also allege that occasions the company disconnected electricity and water, with police reconnecting the electricity. They are dependent on charitable food aid and have reportedly received verbal threats from their employer._x000D_
 _x000D_
Business &amp; Human Rights Resource Centre invited Al-Raqeeb to respond to the allegations in the article; they did not respond.</v>
          </cell>
          <cell r="R105" t="str">
            <v>https://www.business-humanrights.org/en/latest-news/kuwait-al-raqeeb-co-reportedly-withholding-wages-passports-from-stranded-workers/</v>
          </cell>
          <cell r="S105" t="str">
            <v>KW</v>
          </cell>
          <cell r="T105">
            <v>88</v>
          </cell>
          <cell r="U105">
            <v>44053</v>
          </cell>
          <cell r="V105">
            <v>2153</v>
          </cell>
          <cell r="X105" t="str">
            <v>In August 2020, The News Minute reported that a group of 88 Asian construction workers, among them 37 Indian workers, have been stranded in Kuwait for months awaiting five months' worth of wages. They worked throughout the COVID-19 pandemic lockdown in Kuwait but have allegedly not received their wages.</v>
          </cell>
        </row>
        <row r="106">
          <cell r="B106" t="str">
            <v>https://www.business-humanrights.org/en/latest-news/video-reporting-by-the-lede-on-allegedly-unpaid-emaar-properties-workers/</v>
          </cell>
          <cell r="C106" t="str">
            <v>Emaar Properties (Employer)</v>
          </cell>
          <cell r="F106" t="str">
            <v>Property development;Property management</v>
          </cell>
          <cell r="K106" t="str">
            <v>Health: General (including workplace health &amp; safety);Non-payment of Wages;Restricted Mobility</v>
          </cell>
          <cell r="L106" t="str">
            <v>Migrant &amp; immigrant workers (250 - IN - Real estate: General)</v>
          </cell>
          <cell r="M106" t="str">
            <v>News outlet</v>
          </cell>
          <cell r="N106" t="str">
            <v>Yes</v>
          </cell>
          <cell r="O106" t="str">
            <v>Resource Centre</v>
          </cell>
          <cell r="Q106" t="str">
            <v>Not reported. Emaar did not respond to an invitation to comment from Business &amp; Human Rights Resource Centre.</v>
          </cell>
          <cell r="R106" t="str">
            <v>https://www.business-humanrights.org/en/latest-news/uae-emaar-properties-indian-migrant-workers-say-they-are-stranded-in-co-camp-beg-for-help-to-get-home/</v>
          </cell>
          <cell r="S106" t="str">
            <v>AE</v>
          </cell>
          <cell r="T106">
            <v>250</v>
          </cell>
          <cell r="U106">
            <v>43984</v>
          </cell>
          <cell r="V106">
            <v>2150</v>
          </cell>
          <cell r="X106" t="str">
            <v>In July 2020, The Lede reported that 250 Indian workers were stranded in a labour camp in Dubai, seeking help from Indian authorities in Kerala. They stated they had not been paid for three months and were stranded. They also did not have valid insurance cards and were told they had to pay for repatriation flights.</v>
          </cell>
        </row>
        <row r="107">
          <cell r="B107" t="str">
            <v>https://www.business-humanrights.org/en/latest-news/g4s-employees-in-uae-live-on-food-donations/</v>
          </cell>
          <cell r="C107" t="str">
            <v>G4S (Employer)</v>
          </cell>
          <cell r="F107" t="str">
            <v>Security companies</v>
          </cell>
          <cell r="K107" t="str">
            <v>Health: General (including workplace health &amp; safety);Non-payment of Wages;Precarious/unsuitable living conditions;Right to food</v>
          </cell>
          <cell r="L107" t="str">
            <v>Migrant &amp; immigrant workers (Unknown Number - EG - Security companies);Migrant &amp; immigrant workers (Unknown Number - IN - Security companies);Migrant &amp; immigrant workers (Unknown Number - LK - Security companies);Migrant &amp; immigrant workers (Unknown Number - PH - Security companies);Migrant &amp; immigrant workers (Unknown Number - PK - Security companies)</v>
          </cell>
          <cell r="M107" t="str">
            <v>NGO</v>
          </cell>
          <cell r="N107" t="str">
            <v>Yes</v>
          </cell>
          <cell r="O107" t="str">
            <v>NGO</v>
          </cell>
          <cell r="Q107" t="str">
            <v>The company is now funding the repatriation of workers whose visas have been cancelled, but some who remain report being transferred to accommodations where they are not permitted to use cooking facilities and air-conditioning does not work, although the company has said it will address it._x000D_
 _x000D_
A spokesperson for G4S told Migrant-rights.org, “We have been proactively providing free accommodation, soap and hand sanitiser, and more than 40,000 meals in the past two months. We are also in the process of repatriating more than 900 people, regardless of cost. More than 450 people have returned to their country of origin so far, and a further 460 will return home in coming weeks... G4S has agreed with some employees to grant paid leave and/or unpaid leave to employees where there is no work for them to undertake."_x000D_
 _x000D_
G4S provided a statement including background information which can be read in full.</v>
          </cell>
          <cell r="S107" t="str">
            <v>AE</v>
          </cell>
          <cell r="T107">
            <v>1000</v>
          </cell>
          <cell r="U107">
            <v>44012</v>
          </cell>
          <cell r="V107">
            <v>2149</v>
          </cell>
          <cell r="X107" t="str">
            <v>In June 2020, Migrant-Rights.org reported that at least 1,000 employees of UK-based security company G4S are reliant on community donations for food and other amenities after their contracts with the company were suspended or terminated in March. As per UAE law, the workers have remained in company accommodation, but have not received salary since March. Some workers have exhausted their end-of-service benefits on food._x000D_
_x000D_
Migrant-rights.org also highlighted that while the UAE response to the COVID-19 pandemic permits companies to renegotiate workers' contracts, it is unclear if G4S workers' suspensions are in line with the new regulations, as this requires workers' advance and written consent.</v>
          </cell>
        </row>
        <row r="108">
          <cell r="B108" t="str">
            <v>https://www.business-humanrights.org/en/latest-news/domestic-workers-in-gulf-states-face-covid-19-job-losses-abuse-from-recruitment-agencies/</v>
          </cell>
          <cell r="C108" t="str">
            <v>Almuhait Recruitment (Recruiter)</v>
          </cell>
          <cell r="F108" t="str">
            <v>Recruitment agencies</v>
          </cell>
          <cell r="K108" t="str">
            <v>Beatings &amp; violence;Health: General (including workplace health &amp; safety);Precarious/unsuitable living conditions;Restricted Mobility;Right to food;Withholding Passports</v>
          </cell>
          <cell r="L108" t="str">
            <v>Migrant &amp; immigrant workers (Unknown Number - KE - Domestic worker agencies);Migrant &amp; immigrant workers (Unknown Number - UG - Domestic worker agencies)</v>
          </cell>
          <cell r="M108" t="str">
            <v>News outlet</v>
          </cell>
          <cell r="N108" t="str">
            <v>Yes</v>
          </cell>
          <cell r="O108" t="str">
            <v>Journalist</v>
          </cell>
          <cell r="Q108" t="str">
            <v>After the New York Times contacted Almuhait Recruitment about the women's situation, several of the women, including the pregnant woman, were taken to hospital for medical checkups and COVID-19 tests._x000D_
 _x000D_
The Kenyan ambassador to Saudi Arabia stated that it was the responsibility of Saudi Arabia to ensure the safety of migrant workers there._x000D_
 _x000D_
The NYT report states that it is the responsibility of the agency that recruited the Kenyan women in Kenya to help them home; the agency is no longer answering its phone or responding to messages.</v>
          </cell>
          <cell r="S108" t="str">
            <v>SA</v>
          </cell>
          <cell r="T108">
            <v>9</v>
          </cell>
          <cell r="U108">
            <v>44019</v>
          </cell>
          <cell r="V108">
            <v>2147</v>
          </cell>
          <cell r="X108" t="str">
            <v>In July 2020, the New York Times reported on the case of nine women from Kenya and Uganda who lost their jobs in Saudi Arabia due to the COVID-19 crisis, but on seeking help from their recruiting agency were imprisoned and abused by them. One is six months pregnant and has not been offered health care. Another was chained to the wall. The women were only receiving one meal a day and do not know when they will be released. They also alleged that they agency had taken their passports.</v>
          </cell>
        </row>
        <row r="109">
          <cell r="B109" t="str">
            <v>https://www.business-humanrights.org/en/latest-news/food-coupons-help-for-unpaid-hotels-group-workers/</v>
          </cell>
          <cell r="C109" t="str">
            <v>Ramee Group of Hotels (Employer)</v>
          </cell>
          <cell r="F109" t="str">
            <v>Hotel</v>
          </cell>
          <cell r="K109" t="str">
            <v>Non-payment of Wages;Precarious/unsuitable living conditions;Right to food</v>
          </cell>
          <cell r="L109" t="str">
            <v>Migrant &amp; immigrant workers (200 - Unknown Location - Hotel)</v>
          </cell>
          <cell r="M109" t="str">
            <v>News outlet</v>
          </cell>
          <cell r="N109" t="str">
            <v>Yes</v>
          </cell>
          <cell r="O109" t="str">
            <v>Resource Centre</v>
          </cell>
          <cell r="Q109" t="str">
            <v>The workers were being supported by the General Federation of Bahrain Trade Union, who had provided food coupons and taken up the case with the Labour and Social Development Ministry. GDN Online were told by a company representative that the delay in resolution was due to the economic impact of the COVID-19 pandemic.</v>
          </cell>
          <cell r="R109" t="str">
            <v>https://www.business-humanrights.org/en/latest-news/bahrain-ramee-group-of-hotels-workers-left-unpaid-for-6-months-living-in-dire-conditions-co-did-not-respond/</v>
          </cell>
          <cell r="S109" t="str">
            <v>BH</v>
          </cell>
          <cell r="T109">
            <v>200</v>
          </cell>
          <cell r="U109">
            <v>43970</v>
          </cell>
          <cell r="V109">
            <v>2144</v>
          </cell>
          <cell r="X109" t="str">
            <v>In May 2020 allegations emerged that 200 workers, employed in different hotels in Bahrain operated by the Ramee Group of Hotels, had been left unpaid since January 2020. The workers of a number of nationalities were said to be living in "dire" conditions.</v>
          </cell>
        </row>
        <row r="110">
          <cell r="B110" t="str">
            <v>https://www.business-humanrights.org/en/latest-news/we-are-all-going-to-die-here/</v>
          </cell>
          <cell r="C110" t="str">
            <v>Orlando Construction Co. (Employer)</v>
          </cell>
          <cell r="F110" t="str">
            <v>Construction</v>
          </cell>
          <cell r="K110" t="str">
            <v>Health: General (including workplace health &amp; safety);Intimidation &amp; Threats;Non-payment of Wages;Precarious/unsuitable living conditions;Right to food;Withholding Passports</v>
          </cell>
          <cell r="L110" t="str">
            <v>Migrant &amp; immigrant workers (Unknown Number - BD - Construction);Migrant &amp; immigrant workers (Unknown Number - IN - Construction)</v>
          </cell>
          <cell r="M110" t="str">
            <v>NGO</v>
          </cell>
          <cell r="N110" t="str">
            <v>Yes</v>
          </cell>
          <cell r="O110" t="str">
            <v>Resource Centre; NGO</v>
          </cell>
          <cell r="Q110" t="str">
            <v>Orlando Construction Co.'s owner had previously promised to pay overdue wages by specific dates, but then failed to do so._x000D_
_x000D_
In May 2020 workers registered a complaint with the Labour Ministry resulting in one month's pay from the company. The Ministry of Labour is currently in negotiations with the company owners.</v>
          </cell>
          <cell r="R110" t="str">
            <v>https://www.business-humanrights.org/en/latest-news/bahrain-covid-19-outbreak-among-orlando-construction-workers-awaiting-labour-ministry-decision-on-withheld-wages-passports-co-did-not-respond/</v>
          </cell>
          <cell r="S110" t="str">
            <v>BH</v>
          </cell>
          <cell r="T110">
            <v>150</v>
          </cell>
          <cell r="U110">
            <v>44008</v>
          </cell>
          <cell r="V110">
            <v>2143</v>
          </cell>
          <cell r="X110" t="str">
            <v>By June 2020, Migrant Rights reported that 150 workers at Orlando Construction Co. had not been paid for between three and six months. 30 workers are reported to have resigned, awaiting salaries, others continue to work without pay._x000D_
_x000D_
The workers were living in a "dilapidated camp" without food or income. At the time of writing a number had tested positive for COVID-19 but only two had been transferred to a quarantine facility. Another worker who tested positive was self-isolating in a separate room in the labour camp with more symptomatic workers; while they had been allocated separate washing facilities, they shared the same cooking and dining spaces with the rest of the workers._x000D_
_x000D_
The company is also reportedly in possession of workers' passports and will only release them and provide flight tickets home for workers on condition that they give up wage and settlement claims.</v>
          </cell>
        </row>
        <row r="111">
          <cell r="B111" t="str">
            <v>https://www.business-humanrights.org/en/latest-news/prestigious-construction-company-in-bahrain-leaves-workers-in-despair/</v>
          </cell>
          <cell r="C111" t="str">
            <v>Fundament SPC (Employer)</v>
          </cell>
          <cell r="F111" t="str">
            <v>Construction</v>
          </cell>
          <cell r="K111" t="str">
            <v>Denial of Freedom of Expression/Assembly;Failing to renew visas;Intimidation &amp; Threats;Non-payment of Wages;Precarious/unsuitable living conditions;Right to food</v>
          </cell>
          <cell r="L111" t="str">
            <v>Migrant &amp; immigrant workers (Unknown Number - BD - Construction);Migrant &amp; immigrant workers (Unknown Number - IN - Construction);Migrant &amp; immigrant workers (Unknown Number - PK - Construction)</v>
          </cell>
          <cell r="M111" t="str">
            <v>NGO</v>
          </cell>
          <cell r="N111" t="str">
            <v>Yes</v>
          </cell>
          <cell r="O111" t="str">
            <v>Resource Centre; NGO</v>
          </cell>
          <cell r="Q111" t="str">
            <v>150 of the workers who resigned between six and eight months ago are still awaiting their end-of-service benefits. They live, stranded, in a separate labour camp while they wait for the outcome of a labour complaint, lodged with the Ministry of Labour on 31 May. Their visas are expired and they struggle to survive without food and money._x000D_
 _x000D_
Migrant Rights called on the Bahrain Govt. to use the billion dollar fund, established to pay Bahraini employees in the private sector during the COVID-19 pandemic, to pay the workers._x000D_
 _x000D_
Business &amp; Human Rights Resource Centre invited Fundament SPC to respond to the allegations of unpaid wages. They denied the allegations._x000D_
 _x000D_
In July, GDN Online reported that the 150 resigned workers came to an agreement with the company. The settlement agreement is less that what was owed to them (35%) and Migrant Rights warn that this is not the first time settlements are reached, only to be broken later. They added that two workers had been punished for filing complaints at the Labour Ministry. GDN Online also reported that workers had participated in a protest before being stopped by police, and that charities continued to provide essential food aid to workers in the camp.</v>
          </cell>
          <cell r="R111" t="str">
            <v>https://www.business-humanrights.org/en/latest-news/bahrain-700-workers-at-fundament-spc-allegedly-facing-8-months-of-unpaid-wages-incl-co-response/</v>
          </cell>
          <cell r="S111" t="str">
            <v>BH</v>
          </cell>
          <cell r="T111">
            <v>700</v>
          </cell>
          <cell r="U111">
            <v>43991</v>
          </cell>
          <cell r="V111">
            <v>2134</v>
          </cell>
          <cell r="X111" t="str">
            <v>In June 2020, Migrant Rights reported on the case of 700 workers owed up to 8 months of wages by construction company Fundament SPC. They continue to work on projects. In May, Migrant Rights reported that nearly 100 workers from Fundament protested their unpaid wages at their labour camp.</v>
          </cell>
        </row>
        <row r="112">
          <cell r="B112" t="str">
            <v>https://www.business-humanrights.org/en/latest-news/uae-police-arrest-dozens-of-unpaid-striking-workers-as-riots-break-out-in-abu-dhabi/</v>
          </cell>
          <cell r="C112" t="str">
            <v>Sawaeed Holding (Employer)</v>
          </cell>
          <cell r="F112" t="str">
            <v>Finance &amp; banking</v>
          </cell>
          <cell r="K112" t="str">
            <v>Denial of Freedom of Expression/Assembly;Non-payment of Wages</v>
          </cell>
          <cell r="L112" t="str">
            <v>Migrant &amp; immigrant workers (Unknown Number - Unknown Location - Finance &amp; banking)</v>
          </cell>
          <cell r="M112" t="str">
            <v>News outlet</v>
          </cell>
          <cell r="N112" t="str">
            <v>Yes</v>
          </cell>
          <cell r="O112" t="str">
            <v>Resource Centre</v>
          </cell>
          <cell r="Q112" t="str">
            <v>The strike was dispersed by police and video evidence apparently shows destroyed company property, including cars._x000D_
 _x000D_
Business &amp; Human Rights Resource Centre contacted Sawaeed to invite them to respond to the allegations; the company did not respond and redirected us to their regulator with whom the Resource Centre is following up.</v>
          </cell>
          <cell r="R112" t="str">
            <v>https://www.business-humanrights.org/en/latest-news/uae-sawaeed-holding-co-faces-allegations-of-unpaid-salaries-co-did-not-respond/</v>
          </cell>
          <cell r="S112" t="str">
            <v>AE</v>
          </cell>
          <cell r="T112">
            <v>100</v>
          </cell>
          <cell r="U112">
            <v>43970</v>
          </cell>
          <cell r="V112">
            <v>2126</v>
          </cell>
          <cell r="X112" t="str">
            <v>In May 2020, The New Arab reported on a case of striking workers employed by Sawaeed Holding Co. The UAE workers had allegedly not been paid salaries for three months.</v>
          </cell>
        </row>
        <row r="113">
          <cell r="B113" t="str">
            <v>https://www.business-humanrights.org/en/latest-news/18-gujuratis-return-home-from-riyadh/</v>
          </cell>
          <cell r="C113" t="str">
            <v>Saudi Specialist Construction (Employer)</v>
          </cell>
          <cell r="F113" t="str">
            <v>Construction</v>
          </cell>
          <cell r="K113" t="str">
            <v>Failing to renew visas;Non-payment of Wages;Right to food</v>
          </cell>
          <cell r="L113" t="str">
            <v>Migrant &amp; immigrant workers (61 - IN - Construction);Migrant &amp; immigrant workers (Unknown Number - BD - Construction);Migrant &amp; immigrant workers (Unknown Number - LK - Construction);Migrant &amp; immigrant workers (Unknown Number - PK - Construction)</v>
          </cell>
          <cell r="M113" t="str">
            <v>News outlet</v>
          </cell>
          <cell r="N113" t="str">
            <v>Yes</v>
          </cell>
          <cell r="O113" t="str">
            <v>Resource Centre</v>
          </cell>
          <cell r="Q113" t="str">
            <v>The men's labour officer forced their sponsor to provide enough money for them to buy food; only two with valid visas could leave the accommodation to buy food. The workers who have remained in Riyadh have filed a labour court case there._x000D_
 _x000D_
In September 2019 a report on the case was acknowledged by the Indian embassy in Riyadh that they were seeking a solution._x000D_
 _x000D_
Of the 61 Indian workers, 39 were repatriated in February and March of 2020; one had returned the previous year. 21 decided to stay to fight a labour case; 6 of these had then applied to exit visas with the remaining 15 staying in Riyadh.</v>
          </cell>
          <cell r="R113" t="str">
            <v>https://www.business-humanrights.org/en/latest-news/saudi-arabia-saudi-specialist-construction-employees-stranded-with-no-wages-or-visas/</v>
          </cell>
          <cell r="S113" t="str">
            <v>SA</v>
          </cell>
          <cell r="T113" t="str">
            <v>Number unknown</v>
          </cell>
          <cell r="U113">
            <v>43896</v>
          </cell>
          <cell r="V113">
            <v>2124</v>
          </cell>
          <cell r="X113" t="str">
            <v>61 Indian workers and additional nationals from Sri Lanka, Bangladesh and Pakistan were found living in deplorable conditions and stranded at a construction site in Riyadh in 2018. The management had allegedly run into financial problems and the management had deserted the workers. Most of their visas had expired in June 2018, some had not been updated in three years, and they lived in fear of police arrest. By March 2020, the workers had not been paid for over 20 months.</v>
          </cell>
        </row>
        <row r="114">
          <cell r="B114" t="str">
            <v>https://www.business-humanrights.org/en/latest-news/half-a-life-time-of-toil-and-all-thats-left-is-charity/</v>
          </cell>
          <cell r="C114" t="str">
            <v>M&amp;I Construction Co. (Employer)</v>
          </cell>
          <cell r="F114" t="str">
            <v>Construction</v>
          </cell>
          <cell r="K114" t="str">
            <v>Non-payment of Wages</v>
          </cell>
          <cell r="L114" t="str">
            <v>Migrant &amp; immigrant workers (20 - Unknown Location - Construction)</v>
          </cell>
          <cell r="M114" t="str">
            <v>NGO</v>
          </cell>
          <cell r="N114" t="str">
            <v>Yes</v>
          </cell>
          <cell r="O114" t="str">
            <v>Resource Centre</v>
          </cell>
          <cell r="Q114" t="str">
            <v>None reported. Migrant Rights highlighted that the impact of the Covid-19 pandemic may be a danger that cases such as this "fall through the cracks" as businesses face huge economic losses and migrants' chances of achieving justice decrease._x000D_
 _x000D_
In M&amp;I Construction's response to the Resource Centre, the company stated that they had made efforts to resolve a worker strike with 18 workers through the Migrant Workers Protection Society. They cancelled work visas and returned passports while the workers stayed in the company accommodation._x000D_
 _x000D_
The company is currently facing 18 legal cases from former employees for unpaid wages.</v>
          </cell>
          <cell r="R114" t="str">
            <v>https://www.business-humanrights.org/en/latest-news/bahrain-migrant-workers-at-mi-construction-co-face-seven-months-of-delayed-wages-incl-co-response/</v>
          </cell>
          <cell r="S114" t="str">
            <v>BH</v>
          </cell>
          <cell r="T114">
            <v>20</v>
          </cell>
          <cell r="U114">
            <v>43965</v>
          </cell>
          <cell r="V114">
            <v>2120</v>
          </cell>
          <cell r="X114" t="str">
            <v>In May 2020, Migrant Rights published an op-ed in which they highlighted that non-payment of wages is a growing problem in Bahrain. Amongst other examples, they highlighted the case of 20 workers at M&amp;I Construction who have not been paid for seven months.</v>
          </cell>
        </row>
        <row r="115">
          <cell r="B115" t="str">
            <v>https://www.business-humanrights.org/en/latest-news/undocumented-indians-stranded-in-the-gulf-due-to-overstaying-fine/</v>
          </cell>
          <cell r="C115" t="str">
            <v>Muscat Bakery (Employer)</v>
          </cell>
          <cell r="F115" t="str">
            <v>Food &amp; beverage</v>
          </cell>
          <cell r="K115" t="str">
            <v>Failing to renew visas;Health: General (including workplace health &amp; safety);Non-payment of Wages;Precarious/unsuitable living conditions;Right to food</v>
          </cell>
          <cell r="L115" t="str">
            <v>Migrant &amp; immigrant workers (400 - IN - Catering &amp; food services)</v>
          </cell>
          <cell r="M115" t="str">
            <v>News outlet</v>
          </cell>
          <cell r="N115" t="str">
            <v>Yes</v>
          </cell>
          <cell r="O115" t="str">
            <v>Resource Centre</v>
          </cell>
          <cell r="Q115" t="str">
            <v>One worker who registered for repatriation was contacted his embassy who stated they cannot afford the overstaying fine; the company also refuses to pay the fine._x000D_
 _x000D_
The company response to the Resource Centre denied all allegations except that of delayed wages; they stated that 40 workers were waiting on 2-3 months salary.</v>
          </cell>
          <cell r="R115" t="str">
            <v>https://www.business-humanrights.org/en/latest-news/oman-stranded-muscat-bakery-workers-allege-unpaid-salaries-face-expired-visa-fines-co-response-provided/</v>
          </cell>
          <cell r="S115" t="str">
            <v>OM</v>
          </cell>
          <cell r="T115">
            <v>400</v>
          </cell>
          <cell r="U115">
            <v>43963</v>
          </cell>
          <cell r="V115">
            <v>2119</v>
          </cell>
          <cell r="X115" t="str">
            <v>In May 2020 it was reported that 400 Indian workers who had been laid off by their employer in January were stranded in Oman after their visas expired in December 2019. The workers face overstaying fines and they are not covered by Oman's amnesty programme during the Covid pandemic. At least one worker stated that he is unable to pay for food and vital medicines and had not been paid for ten months.</v>
          </cell>
        </row>
        <row r="116">
          <cell r="B116" t="str">
            <v>https://www.business-humanrights.org/en/latest-news/im-trapped-the-uae-migrant-workers-left-stranded-by-covid-19-job-losses/</v>
          </cell>
          <cell r="C116" t="str">
            <v>Accor (Employer)</v>
          </cell>
          <cell r="F116" t="str">
            <v>Hotel</v>
          </cell>
          <cell r="K116" t="str">
            <v>Health: General (including workplace health &amp; safety);Non-payment of Wages;Precarious/unsuitable living conditions;Recruitment Fees;Withholding Passports</v>
          </cell>
          <cell r="L116" t="str">
            <v>Migrant &amp; immigrant workers (1 - LK - Hotel);Migrant &amp; immigrant workers (1 - NP - Hotel)</v>
          </cell>
          <cell r="M116" t="str">
            <v>News outlet</v>
          </cell>
          <cell r="N116" t="str">
            <v>No</v>
          </cell>
          <cell r="O116" t="str">
            <v>Resource Centre; Journalist</v>
          </cell>
          <cell r="Q116" t="str">
            <v>Accor stated to the Guardian that they were providing all workers at their hotels with food and accommodation, and that no workers at either of the hotels was being made redundant._x000D_
 _x000D_
In response to the Resource Centre's invitation to respond to the workers' concerns regarding delayed final salary, recruitment debts and the impossibility of social distancing in accommodation, the company did not disclose further information beyond reaffirming that they are abiding by local labour law in all jurisdictions where they have properties.</v>
          </cell>
          <cell r="R116" t="str">
            <v>https://www.business-humanrights.org/en/latest-news/uae-report-alleges-accor-workers-pushed-further-into-recruitment-debt-as-hotel-work-dries-up-incl-co-response/</v>
          </cell>
          <cell r="S116" t="str">
            <v>AE</v>
          </cell>
          <cell r="T116">
            <v>2</v>
          </cell>
          <cell r="U116">
            <v>43941</v>
          </cell>
          <cell r="V116">
            <v>2107</v>
          </cell>
          <cell r="X116" t="str">
            <v>In April 2020, The Guardian reported on the case of two migrant workers who were working at Accor managed hotels in the United Arab Emirates. _x000D_
_x000D_
A 25 year old Sri Lankan worker employed as a cleaner at an Accor hotel told the paper of his concerns that his recruitment debt would continue to increase whilst he does not have work during the COVID-19 crisis. He stated that his final salary instlament and passport are being held by the company until travel restrictions are lifted, and that he remains "stranded and penniless". The second worker, from Nepal, also stated that he felt "trapped" by the situation._x000D_
_x000D_
The workers are reportedly being housed in rooms of six people and state that they do not have money to afford cleaning products to sanitise the accommodation.</v>
          </cell>
        </row>
        <row r="117">
          <cell r="B117" t="str">
            <v>https://www.business-humanrights.org/en/latest-news/we-dont-want-to-die-in-this-desert-nepali-workers-in-the-uae-plead-to-be-brought-home/</v>
          </cell>
          <cell r="C117" t="str">
            <v>Emirates Cab (Employer)</v>
          </cell>
          <cell r="F117" t="str">
            <v>Taxi</v>
          </cell>
          <cell r="K117" t="str">
            <v>Contract Substitution;Non-payment of Wages;Precarious/unsuitable living conditions;Recruitment Fees;Right to food;Very Low Wages</v>
          </cell>
          <cell r="L117" t="str">
            <v>Migrant &amp; immigrant workers (40 - NP - Transport: General)</v>
          </cell>
          <cell r="M117" t="str">
            <v>News outlet</v>
          </cell>
          <cell r="N117" t="str">
            <v>Yes</v>
          </cell>
          <cell r="O117" t="str">
            <v>Resource Centre</v>
          </cell>
          <cell r="Q117" t="str">
            <v>In February 2020, 10 Nepalis were repatriated following negotiations with the company._x000D_
 _x000D_
On 20 March, a Nepali welfare charity found two rooms of accommodation for the men but the workers would have had to leave unless they could pay the second month's rent. Owing to the onset of the Covid-19 pandemic and related travel bans, it is uncertain when the remaining workers will be able to return home._x000D_
 _x000D_
Business &amp; Human Rights Resource Centre contacted Emirates Cab Co. and invited them to respond to the allegations; they did not respond._x000D_
 _x000D_
By 4th July, at least 15 men had returned to Nepal penniless after their airfares were paid by the recruiting agency in Kathmandu. They were not asked if their company had paid them as they left UAE, but only for health details before being taken to quarantining on arrival in Nepal.</v>
          </cell>
          <cell r="R117" t="str">
            <v>https://www.business-humanrights.org/en/latest-news/uae-40-nepalis-employed-by-emirates-cab-allegedly-left-under-paid-without-food-or-accommodation/</v>
          </cell>
          <cell r="S117" t="str">
            <v>AE</v>
          </cell>
          <cell r="T117">
            <v>40</v>
          </cell>
          <cell r="U117">
            <v>43937</v>
          </cell>
          <cell r="V117">
            <v>2105</v>
          </cell>
          <cell r="X117" t="str">
            <v>40 Nepali men were allegedly been left stranded and without money after they accepted jobs as taxi drivers with Emirates Cab and the company failed to pay them as promised nor provided them with accommodation._x000D_
_x000D_
On arriving in Sharjah in September 2019 the men discovered that their salary would be only a fraction of what they had been told they would receive. They had reportedly also been promised accommodation and an additional food allowance; in December 2019, however, the men were evicted from the company's apartments.</v>
          </cell>
        </row>
        <row r="118">
          <cell r="B118" t="str">
            <v>https://www.business-humanrights.org/en/latest-news/uae-fights-coronavirus-sharjah-to-penalise-schools-for-sacking-teachers/</v>
          </cell>
          <cell r="J118" t="str">
            <v>Not Reported (Employer - Education companies)</v>
          </cell>
          <cell r="K118" t="str">
            <v>Contract Substitution;Non-payment of Wages;Unfair Dismissal;Very Low Wages</v>
          </cell>
          <cell r="L118" t="str">
            <v>Migrant &amp; immigrant workers (Unknown Number - Unknown Location - Education companies)</v>
          </cell>
          <cell r="M118" t="str">
            <v>News outlet</v>
          </cell>
          <cell r="N118" t="str">
            <v>Yes</v>
          </cell>
          <cell r="O118" t="str">
            <v>Journalist</v>
          </cell>
          <cell r="Q118" t="str">
            <v>A representative from one school said that they had to terminate work due to lack of funds for wages and that this decision was taken prior to the changes.</v>
          </cell>
          <cell r="S118" t="str">
            <v>AE</v>
          </cell>
          <cell r="T118" t="str">
            <v>Number unknown</v>
          </cell>
          <cell r="U118">
            <v>43937</v>
          </cell>
          <cell r="V118">
            <v>2103</v>
          </cell>
          <cell r="X118" t="str">
            <v>The UAE Govt. has taken action against a number of private schools after an undisclosed number of teachers were sacked, forced to take paid leave or forced to sign documents agreeing to decrease their salaries, against new laws brought in regarding workers' contracts and employer relationships during the Covid-19 pandemic.</v>
          </cell>
        </row>
        <row r="119">
          <cell r="B119" t="str">
            <v>https://www.business-humanrights.org/en/latest-news/migrant-rights-tweet-alleging-labour-abuse-against-bahrain-motors-co-workers/</v>
          </cell>
          <cell r="C119" t="str">
            <v>Bahrain Motors Co. (Employer)</v>
          </cell>
          <cell r="F119" t="str">
            <v>Automobile &amp; other motor vehicles</v>
          </cell>
          <cell r="K119" t="str">
            <v>Non-payment of Wages;Right to food</v>
          </cell>
          <cell r="L119" t="str">
            <v>Migrant &amp; immigrant workers (250 - Unknown Location - Construction)</v>
          </cell>
          <cell r="M119" t="str">
            <v>NGO</v>
          </cell>
          <cell r="N119" t="str">
            <v>Yes</v>
          </cell>
          <cell r="O119" t="str">
            <v>Resource Centre</v>
          </cell>
          <cell r="Q119" t="str">
            <v>The company has now stopped providing food and financial support to the workers; they are dependent on charitable aid.</v>
          </cell>
          <cell r="R119" t="str">
            <v>https://www.business-humanrights.org/en/latest-news/250-construction-workers-for-bahrain-motors-co-allegedly-unpaid-for-five-months-co-did-not-respond/</v>
          </cell>
          <cell r="S119" t="str">
            <v>BH</v>
          </cell>
          <cell r="T119">
            <v>250</v>
          </cell>
          <cell r="U119">
            <v>43928</v>
          </cell>
          <cell r="V119">
            <v>2102</v>
          </cell>
          <cell r="X119" t="str">
            <v>In April 2020, NGO Migrant Rights reported on a case of labour abuse against 250 construction workers employed by Bahrain Motors Company. The workers alleged that they have not been paid for five months._x000D_
_x000D_
The company has previously faced in allegations of labour abuse. In December 2018, 300 workers protested non-payment of four months' worth of wages.</v>
          </cell>
        </row>
        <row r="120">
          <cell r="B120" t="str">
            <v>https://www.business-humanrights.org/en/latest-news/over-800-workers-stranded-in-dubai/</v>
          </cell>
          <cell r="C120" t="str">
            <v>Sea Bird Supermarket (Employer)</v>
          </cell>
          <cell r="F120" t="str">
            <v>Supermarkets &amp; grocery</v>
          </cell>
          <cell r="K120" t="str">
            <v>Contract Substitution;Debt Bondage;Precarious/unsuitable living conditions;Recruitment Fees;Restricted Mobility;Right to food</v>
          </cell>
          <cell r="L120" t="str">
            <v>Migrant &amp; immigrant workers (200 - NP - Retail);Migrant &amp; immigrant workers (200 - PK - Retail);Migrant &amp; immigrant workers (300 - IN - Retail);Migrant &amp; immigrant workers (45 - Africa - Retail);Migrant &amp; immigrant workers (50 - LK - Retail)</v>
          </cell>
          <cell r="M120" t="str">
            <v>NGO</v>
          </cell>
          <cell r="N120" t="str">
            <v>Yes</v>
          </cell>
          <cell r="O120" t="str">
            <v>Resource Centre</v>
          </cell>
          <cell r="Q120" t="str">
            <v>Workers complained to the police who told them it was a labour case; when they tried filing a labour complaint they were told as it was a fraud case the police would be responsible. The supermarket's owner stated that they had only recently acquired the business; they claimed responsibility lay with the previous owner._x000D_
_x000D_
Business &amp; Human Rights Resource Centre reached out to invite Sea Bird Supermarket to comment on the allegations; it did not reply. In May 2020, Migrant Rights reported that the supermarket has since rebranded as Bluebird but the UAE Government has yet to resolve the issue.</v>
          </cell>
          <cell r="R120" t="str">
            <v>https://www.business-humanrights.org/en/latest-news/uae-800-workers-allegedly-recruited-or-employed-by-sea-bird-supermarket-stranded-in-dubai-co-did-not-respond/</v>
          </cell>
          <cell r="S120" t="str">
            <v>AE</v>
          </cell>
          <cell r="T120">
            <v>800</v>
          </cell>
          <cell r="U120">
            <v>43924</v>
          </cell>
          <cell r="V120">
            <v>2097</v>
          </cell>
          <cell r="X120" t="str">
            <v>In March 2020, NGO Migrant Rights alleged a case of labour abuse and fraud against around 800 workers employed or recruited by Sea Bird Supermarket in Dubai, UAE. 800 workers, including 60 women, reported being stranded in Dubai. Some of the workers lacked access to food and all had paid large recruitment fees resulting in debts for many._x000D_
_x000D_
One worker alleged the case is likely to be a fraud case since the supermarket is unlikely to need such a large number of workers._x000D_
_x000D_
At the time of reporting, 25 of the workers were in urgent need of accommodation and food.</v>
          </cell>
        </row>
        <row r="121">
          <cell r="B121" t="str">
            <v>https://www.business-humanrights.org/en/latest-news/stranded-odisha-youth-in-kuwait-appeals-for-help/</v>
          </cell>
          <cell r="C121" t="str">
            <v>Al Sager Co. General Trading and Contracting (Employer)</v>
          </cell>
          <cell r="F121" t="str">
            <v>Construction</v>
          </cell>
          <cell r="K121" t="str">
            <v>Contract Substitution;Intimidation &amp; Threats;Non-payment of Wages;Restricted Mobility</v>
          </cell>
          <cell r="L121" t="str">
            <v>Migrant &amp; immigrant workers (1 - IN - Construction)</v>
          </cell>
          <cell r="M121" t="str">
            <v>News outlet</v>
          </cell>
          <cell r="N121" t="str">
            <v>Yes</v>
          </cell>
          <cell r="O121" t="str">
            <v>Resource Centre</v>
          </cell>
          <cell r="Q121" t="str">
            <v>The worker alleged that he had repeatedly approached the Indian Embassy in Kuwait for aid but had not received support. The district labour office in Ganjam, Odisha, stated that they are in the process of repatriating the worker.</v>
          </cell>
          <cell r="R121" t="str">
            <v>https://www.business-humanrights.org/en/latest-news/kuwait-indian-migrant-worker-owed-wages-by-construction-company-al-sager-company-did-not-respond/</v>
          </cell>
          <cell r="S121" t="str">
            <v>KW</v>
          </cell>
          <cell r="T121">
            <v>1</v>
          </cell>
          <cell r="U121">
            <v>43879</v>
          </cell>
          <cell r="V121">
            <v>2090</v>
          </cell>
          <cell r="X121" t="str">
            <v>In February 2020, an Indian construction worker alleged that he had been left in Kuwait without owed wages by his employer, Al-Sager Co, after leaving employment. He had initially been contracted by Indian-owned Heena Enterprises and "subsequently engaged" by them at Al-Sager. Although he believed he had been offered a job as a pipe fabricator, Al-Sager engaged him in soil transporting. He also alleged harassment from the company and requested the Indian government repatriate him.</v>
          </cell>
        </row>
        <row r="122">
          <cell r="B122" t="str">
            <v>https://www.business-humanrights.org/en/latest-news/two-more-cases-of-wage-disputes-being-probed/</v>
          </cell>
          <cell r="C122" t="str">
            <v>Bahrain Petroleum Co (BAPCO) (Employer)</v>
          </cell>
          <cell r="F122" t="str">
            <v>Oil, gas &amp; coal</v>
          </cell>
          <cell r="K122" t="str">
            <v>Denial of Freedom of Expression/Assembly;Failing to renew visas;Non-payment of Wages;Right to food</v>
          </cell>
          <cell r="L122" t="str">
            <v>Migrant &amp; immigrant workers (Unknown Number - BD - Construction);Migrant &amp; immigrant workers (Unknown Number - IN - Construction);Migrant &amp; immigrant workers (Unknown Number - PK - Construction)</v>
          </cell>
          <cell r="M122" t="str">
            <v>News outlet</v>
          </cell>
          <cell r="N122" t="str">
            <v>Yes</v>
          </cell>
          <cell r="O122" t="str">
            <v>Resource Centre</v>
          </cell>
          <cell r="Q122" t="str">
            <v>By the time of reporting the Labour and Social Development Ministry had been made aware of the case, although the workers had initially been reluctant to report the salary delays. A representative told GDN that they can try to reach a settlement with the company, but that this process becomes more difficult when the workers delay. They stated that the ministry can blacklist companies who do not pay their workers on time, meaning they are unable to hire other employees or carry out their business.</v>
          </cell>
          <cell r="R122" t="str">
            <v>https://www.business-humanrights.org/en/latest-news/bahrain-two-cases-before-the-labour-ministry-hear-how-workers-did-not-report-wage-delays-out-of-fear-incl-co-response/</v>
          </cell>
          <cell r="S122" t="str">
            <v>BH</v>
          </cell>
          <cell r="T122">
            <v>600</v>
          </cell>
          <cell r="U122">
            <v>43845</v>
          </cell>
          <cell r="V122">
            <v>2083</v>
          </cell>
          <cell r="X122" t="str">
            <v>At least 600 migrant workers at an unnamed construction workers took strike action in January 2020, claiming they had not been paid for the preceding four months. The employees have been dependent on food provided by charity. The company had not renewed the workers' visas and they were afraid to report the abuse for fear of being arrested._x000D_
_x000D_
The men were engaged on projects commissioned by Bahrain National Petroleum Co. (Bapco).</v>
          </cell>
        </row>
        <row r="123">
          <cell r="B123" t="str">
            <v>https://www.business-humanrights.org/en/latest-news/two-workers-stuck-in-the-uae-with-no-money-and-food-sent-home-by-the-indian-consulate-in-dubai/</v>
          </cell>
          <cell r="C123" t="str">
            <v>Al Maidan Sanitary Contracting and AC Units (Employer)</v>
          </cell>
          <cell r="F123" t="str">
            <v>Construction</v>
          </cell>
          <cell r="K123" t="str">
            <v>Non-payment of Wages;Right to food;Withholding Passports</v>
          </cell>
          <cell r="L123" t="str">
            <v>Migrant &amp; immigrant workers (2 - IN - Construction)</v>
          </cell>
          <cell r="M123" t="str">
            <v>News outlet</v>
          </cell>
          <cell r="N123" t="str">
            <v>Yes</v>
          </cell>
          <cell r="O123" t="str">
            <v>Resource Centre</v>
          </cell>
          <cell r="Q123" t="str">
            <v>The employees contacted the Indian consulate for help; labour officials launched an investigation into the men's claims and attempted to track down the employer who they were unable to contact. The consulate issued Emergency Certificates for the workers which enabled them to travel home._x000D_
_x000D_
Business &amp; Human Rights Resource Centre contacted Al Maidan to invite them to respond to the allegations; the company did not respond.</v>
          </cell>
          <cell r="R123" t="str">
            <v>https://www.business-humanrights.org/en/latest-news/uae-two-employees-of-al-maidan-sanitary-repatriated-after-months-with-no-pay-company-did-not-respond/</v>
          </cell>
          <cell r="S123" t="str">
            <v>AE</v>
          </cell>
          <cell r="T123">
            <v>2</v>
          </cell>
          <cell r="U123">
            <v>43807</v>
          </cell>
          <cell r="V123">
            <v>2078</v>
          </cell>
          <cell r="X123" t="str">
            <v>By December 2019, two employees of Al Maidan Sanitary Contracting and AC units had allegedly not been paid for three months. They had worked for the company since January 2019. The company owner had absconded in possession of the workers' passports. The workers were dependent on food charity.</v>
          </cell>
        </row>
        <row r="124">
          <cell r="B124" t="str">
            <v>https://www.business-humanrights.org/en/latest-news/odisha-labour-commissioner-seeks-meas-help-to-rescue-labourers-stranded-in-uae/</v>
          </cell>
          <cell r="C124" t="str">
            <v>Houston Marine Services (Employer)</v>
          </cell>
          <cell r="F124" t="str">
            <v>Services: General</v>
          </cell>
          <cell r="K124" t="str">
            <v>Non-payment of Wages;Precarious/unsuitable living conditions;Right to food</v>
          </cell>
          <cell r="L124" t="str">
            <v>Migrant &amp; immigrant workers (5 - IN - Construction)</v>
          </cell>
          <cell r="M124" t="str">
            <v>News outlet</v>
          </cell>
          <cell r="N124" t="str">
            <v>Yes</v>
          </cell>
          <cell r="O124" t="str">
            <v>Resource Centre</v>
          </cell>
          <cell r="Q124" t="str">
            <v>The Labour Commissioner of Odisha, the men's home district, contacted the Ministry of External Affairs to elicit their assistance in repatriating the men.</v>
          </cell>
          <cell r="R124" t="str">
            <v>https://www.business-humanrights.org/en/latest-news/uae-construction-workers-at-houston-marine-services-allege-salary-delays-company-did-not-respond/</v>
          </cell>
          <cell r="S124" t="str">
            <v>AE</v>
          </cell>
          <cell r="T124">
            <v>5</v>
          </cell>
          <cell r="U124">
            <v>43810</v>
          </cell>
          <cell r="V124">
            <v>2077</v>
          </cell>
          <cell r="X124" t="str">
            <v>Five Indian workers were allegedly employed by Houston Marine Services from October 2019, but not paid with their promised salaries. Their relatives also allege that they did not have regular food or adequate shelter available.</v>
          </cell>
        </row>
        <row r="125">
          <cell r="B125" t="str">
            <v>https://www.business-humanrights.org/en/latest-news/bahrain-retailer-jawad-faces-legal-case-over-salary-non-payment-to-hundreds-of-employees/</v>
          </cell>
          <cell r="C125" t="str">
            <v>Jawad Business Group (Employer)</v>
          </cell>
          <cell r="F125" t="str">
            <v>Retail</v>
          </cell>
          <cell r="K125" t="str">
            <v>Failing to renew visas;Non-payment of Wages</v>
          </cell>
          <cell r="L125" t="str">
            <v>Migrant &amp; immigrant workers (500 - BD - Retail)</v>
          </cell>
          <cell r="M125" t="str">
            <v>News outlet</v>
          </cell>
          <cell r="N125" t="str">
            <v>Yes</v>
          </cell>
          <cell r="O125" t="str">
            <v>Journalist</v>
          </cell>
          <cell r="Q125" t="str">
            <v>A number of employees contacted GDN after they had gone without wages for months, resigned and were facing restricted mobility when the company had not renewed their work permits. _x000D_
 _x000D_
 A representative of the Bahraini Labour and Social Development Ministry told GDN that the case was pending in the labour courts. _x000D_
 _x000D_
 The Bangladeshi consulate told GDN that they were aware of a number of workers filing complaints with the Labour Ministry and stated that they were trying to reach company management and the ministry to reach a solution._x000D_
 _x000D_
 The company was contacted for comment by GDN; they did not reply.</v>
          </cell>
          <cell r="S125" t="str">
            <v>BH</v>
          </cell>
          <cell r="T125">
            <v>500</v>
          </cell>
          <cell r="U125">
            <v>43799</v>
          </cell>
          <cell r="V125">
            <v>2076</v>
          </cell>
          <cell r="X125" t="str">
            <v>Jawad Business Group faced allegations of non-payment to hundreds of employees after "reducing its operation in Bahrain". A group of around 80 supermarket employees alleged delayed wages of up to nine months, and a further 60 working elsewhere alleged no payment for two to three months._x000D_
_x000D_
Some employees reported to GDN that they had resigned on the promise of being paid outstanding wages and benefits, but had yet to receive any. Others were stranded in Bahrain as their visas had not been renewed in the meantime._x000D_
_x000D_
The Bangladesh consulate stated to GDN that around 500 Bangldeshi employees were employed with the group and at least 150 of them had left without receiving pending salaries.</v>
          </cell>
        </row>
        <row r="126">
          <cell r="B126" t="str">
            <v>https://www.business-humanrights.org/en/latest-news/video-of-mangaluru-men-stranded-in-kuwait-after-being-duped-by-agent-goes-viral/</v>
          </cell>
          <cell r="C126" t="str">
            <v>Manikya Associates (Recruiter)</v>
          </cell>
          <cell r="F126" t="str">
            <v>Recruitment agencies</v>
          </cell>
          <cell r="K126" t="str">
            <v>Non-payment of Wages;Precarious/unsuitable living conditions;Recruitment Fees;Right to food</v>
          </cell>
          <cell r="L126" t="str">
            <v>Migrant &amp; immigrant workers (200 - IN - Unknown Sector)</v>
          </cell>
          <cell r="M126" t="str">
            <v>News outlet</v>
          </cell>
          <cell r="N126" t="str">
            <v>Yes</v>
          </cell>
          <cell r="O126" t="str">
            <v>Journalist</v>
          </cell>
          <cell r="Q126" t="str">
            <v>The owner of Manikya Associates, Prasad Shetty, issued a statement denying the allegations. He stated that his firm had instead acted as a facilitator for another recruiter sourcing labour for an entirely separate company. Manikya Associates has, however, offered the stranded men alternative employment._x000D_
 _x000D_
 The Indian authorities have filed a case against Manikya Associates for allegedly carrying out recruitment for foreign firms without having a license under the Emigration Act.</v>
          </cell>
          <cell r="S126" t="str">
            <v>KW</v>
          </cell>
          <cell r="T126">
            <v>200</v>
          </cell>
          <cell r="U126">
            <v>43610</v>
          </cell>
          <cell r="V126">
            <v>2072</v>
          </cell>
          <cell r="X126" t="str">
            <v>In May 2019 a video emerged of 35 Indian men claiming to be stranded in Kuwait; a total of 200 Indian migrants were affected. The men alleged that they had been recruited through an agency, Manikya Associates, for jobs with a company called Carriage but on arrival in Kuwait the men were given jobs in a different company, Enseem, which is blacklisted in Kuwait. The men also allege that they had not been paid salaries for six months and were struggling to buy food and water.</v>
          </cell>
        </row>
        <row r="127">
          <cell r="B127" t="str">
            <v>https://www.business-humanrights.org/en/latest-news/bangladeshi-workers-hold-sit-in-over-unpaid-salaries-alleged-cheating/</v>
          </cell>
          <cell r="J127" t="str">
            <v>Not Reported (Employer - Cleaning &amp; maintenance)</v>
          </cell>
          <cell r="K127" t="str">
            <v>Failing to renew visas;Intimidation &amp; Threats;Non-payment of Wages;Recruitment Fees</v>
          </cell>
          <cell r="L127" t="str">
            <v>Migrant &amp; immigrant workers (300 - BD - Cleaning &amp; maintenance)</v>
          </cell>
          <cell r="M127" t="str">
            <v>News outlet</v>
          </cell>
          <cell r="N127" t="str">
            <v>Yes</v>
          </cell>
          <cell r="O127" t="str">
            <v>Journalist</v>
          </cell>
          <cell r="Q127" t="str">
            <v>In response, the workers staged a 3 day peaceful protest. Previous complaints from workers had gone unanswered but the protest prompted answers from the company and the involvement of the Bangladesh Embassy. Workers returned to work after receiving wages.</v>
          </cell>
          <cell r="S127" t="str">
            <v>KW</v>
          </cell>
          <cell r="T127">
            <v>300</v>
          </cell>
          <cell r="U127">
            <v>42918</v>
          </cell>
          <cell r="V127">
            <v>2069</v>
          </cell>
          <cell r="X127" t="str">
            <v>300 Bangladeshi workers alleged non-payment of salaries and 'extortion' of money for their residency visas by a company manager. Some of the workers claimed they had also paid a local visa trader in Bangladesh but were again asked to pay for visas on arrival in Kuwait.</v>
          </cell>
        </row>
        <row r="128">
          <cell r="B128" t="str">
            <v>https://www.business-humanrights.org/en/latest-news/oman-800-migrant-workers-at-petron-gulf-stranded-without-pay-for-5-months/</v>
          </cell>
          <cell r="C128" t="str">
            <v>Petron Emirates Group (Employer)</v>
          </cell>
          <cell r="F128" t="str">
            <v>Chemical: General;Engineering</v>
          </cell>
          <cell r="K128" t="str">
            <v>Failing to renew visas;Non-payment of Wages;Precarious/unsuitable living conditions;Restricted Mobility;Right to food</v>
          </cell>
          <cell r="L128" t="str">
            <v>Migrant &amp; immigrant workers (100 - Middle East &amp; No. Africa - Manufacturing: General);Migrant &amp; immigrant workers (800 - IN - Manufacturing: General)</v>
          </cell>
          <cell r="M128" t="str">
            <v>News outlet</v>
          </cell>
          <cell r="N128" t="str">
            <v>Yes</v>
          </cell>
          <cell r="O128" t="str">
            <v>Resource Centre</v>
          </cell>
          <cell r="Q128" t="str">
            <v>The workers filed a complaint with the Indian embassy in Oman and with Oman's manpower department. Petron Gulf did not respond to an invitation to respond from the Resource Centre.</v>
          </cell>
          <cell r="R128" t="str">
            <v>https://www.business-humanrights.org/en/latest-news/oman-employees-at-petron-gulf-allegedly-left-stranded-without-pay-for-5-months/</v>
          </cell>
          <cell r="S128" t="str">
            <v>OM</v>
          </cell>
          <cell r="T128">
            <v>800</v>
          </cell>
          <cell r="U128">
            <v>42958</v>
          </cell>
          <cell r="V128">
            <v>2068</v>
          </cell>
          <cell r="X128" t="str">
            <v>Employees at Petron Gulf were left stranded without pay, food, water or accommodation for 5 months. Most of the workers do not possess a valid work license as the company had failed to renew them on time.</v>
          </cell>
        </row>
        <row r="129">
          <cell r="B129" t="str">
            <v>https://www.business-humanrights.org/en/latest-news/late-wages-for-migrant-workers-at-a-trump-golf-course-in-dubai/</v>
          </cell>
          <cell r="C129" t="str">
            <v>Al Arif Group (Unknown);DAMAC Properties (Unknown);Trump Organization (Unknown)</v>
          </cell>
          <cell r="F129" t="str">
            <v>Construction;Golf courses;Hotel;Real estate: General</v>
          </cell>
          <cell r="K129" t="str">
            <v>Debt Bondage;Health: General (including workplace health &amp; safety);Non-payment of Wages;Precarious/unsuitable living conditions;Recruitment Fees;Restricted Mobility;Withholding Passports</v>
          </cell>
          <cell r="L129" t="str">
            <v>Migrant &amp; immigrant workers (Unknown Number - IN - Construction);Migrant &amp; immigrant workers (Unknown Number - NP - Construction);Migrant &amp; immigrant workers (Unknown Number - PK - Construction)</v>
          </cell>
          <cell r="M129" t="str">
            <v>News outlet</v>
          </cell>
          <cell r="N129" t="str">
            <v>Yes</v>
          </cell>
          <cell r="O129" t="str">
            <v>Resource Centre</v>
          </cell>
          <cell r="Q129" t="str">
            <v>The delays prompted workers to engage in strikes lasting one or two days, resulting in salary payment by Al Arif.</v>
          </cell>
          <cell r="R129" t="str">
            <v>https://www.business-humanrights.org/en/latest-news/uae-mixed-response-from-companies-implicated-in-alleged-migrant-labour-abuse-at-trump-international-golf-club/</v>
          </cell>
          <cell r="S129" t="str">
            <v>AE</v>
          </cell>
          <cell r="T129">
            <v>24</v>
          </cell>
          <cell r="U129">
            <v>42973</v>
          </cell>
          <cell r="V129">
            <v>2067</v>
          </cell>
          <cell r="X129" t="str">
            <v>Workers building the Trump International Golf Club allegedly faced frequent wage delays, including withheld payment from the company who pressured workers to remain until the end of their contracts. Workers struggled to cover debts from paying recruitment fees to agents and support their families who depend on remittances are forced to borrow loans.</v>
          </cell>
        </row>
        <row r="130">
          <cell r="B130" t="str">
            <v>https://www.business-humanrights.org/en/latest-news/lawsuit-pentagon-contractor-treated-workers-like-slaves/</v>
          </cell>
          <cell r="C130" t="str">
            <v>ManTech (Employer)</v>
          </cell>
          <cell r="F130" t="str">
            <v>Security companies</v>
          </cell>
          <cell r="K130" t="str">
            <v>Failing to renew visas;Forced labour &amp; modern slavery;Health: General (including workplace health &amp; safety);Intimidation &amp; Threats;Restricted Mobility;Unfair Dismissal;Withholding Passports</v>
          </cell>
          <cell r="L130" t="str">
            <v>Migrant &amp; immigrant workers (6 - US - Military/defence)</v>
          </cell>
          <cell r="M130" t="str">
            <v>News outlet</v>
          </cell>
          <cell r="N130" t="str">
            <v>Yes</v>
          </cell>
          <cell r="O130" t="str">
            <v>Journalist</v>
          </cell>
          <cell r="Q130" t="str">
            <v>A lawsuit was filed against ManTech in 2018 in Washington DC, alleging that the company defrauded the federal government while violating an anti-slavery law.</v>
          </cell>
          <cell r="S130" t="str">
            <v>KW</v>
          </cell>
          <cell r="T130">
            <v>6</v>
          </cell>
          <cell r="U130">
            <v>43206</v>
          </cell>
          <cell r="V130">
            <v>2066</v>
          </cell>
          <cell r="X130" t="str">
            <v>A lawsuit against US govt. contractor ManTech alleged forced labour and workplace safety violations in Kuwait. The contractor confiscated workers' passports, secured them tourist vias rather than work visas, and forced them to work around toxic chemicals with inadequate protection. While labour abuses, particularly passport confiscation, are common for migrant workers this case is unusual in that the plaintiffs are American citizens.</v>
          </cell>
        </row>
        <row r="131">
          <cell r="B131" t="str">
            <v>https://www.business-humanrights.org/en/latest-news/450-workers-stranded-in-bahrain-as-construction-companies-default-on-wages/</v>
          </cell>
          <cell r="C131" t="str">
            <v>Al Qawareer Contracting Co. (Unknown);Faisal Fardan Electrical Construction (Unknown);International Trading Co. (Unknown);Orlando Construction Co. (Unknown)</v>
          </cell>
          <cell r="F131" t="str">
            <v>Construction</v>
          </cell>
          <cell r="J131" t="str">
            <v>Government (Unknown - Sector not reported/applicable)</v>
          </cell>
          <cell r="K131" t="str">
            <v>Denial of Freedom of Expression/Assembly;Failing to renew visas;Non-payment of Wages;Precarious/unsuitable living conditions;Restricted Mobility;Right to food;Withholding Passports</v>
          </cell>
          <cell r="L131" t="str">
            <v>Migrant &amp; immigrant workers (Unknown Number - BD - Construction);Migrant &amp; immigrant workers (Unknown Number - IN - Construction)</v>
          </cell>
          <cell r="M131" t="str">
            <v>NGO</v>
          </cell>
          <cell r="N131" t="str">
            <v>Yes</v>
          </cell>
          <cell r="O131" t="str">
            <v>Resource Centre</v>
          </cell>
          <cell r="Q131" t="str">
            <v>The workers held a protest march lasting several hours from their labour camp in Tubli to the Labour Court of Bahrain; they were stopped by police in Manama and returned to their labour camp.</v>
          </cell>
          <cell r="R131" t="str">
            <v>https://www.business-humanrights.org/en/latest-news/bahrain-450-construction-workers-denied-wages-companies-fail-to-respond/</v>
          </cell>
          <cell r="S131" t="str">
            <v>BH</v>
          </cell>
          <cell r="T131">
            <v>450</v>
          </cell>
          <cell r="U131">
            <v>43266</v>
          </cell>
          <cell r="V131">
            <v>2064</v>
          </cell>
          <cell r="X131" t="str">
            <v>In a case documented by NGO Migrant Rights, 450 workers from multiple construction companies owned by the same parent company were denied their wages for over four months. Living conditions in the workers' labour camp worsened, workers lacked food provision and safe and proper accommodation, and safety standards at the camp were deemed hazardous. Many workers subsequently lived in Bahrain with irregular status after their employer failed to renew their visa. Workers have reported being detained by police for trying to seek alternative employment or medical care.</v>
          </cell>
        </row>
        <row r="132">
          <cell r="B132" t="str">
            <v>https://www.business-humanrights.org/en/latest-news/india-kerala-workers-in-the-gulf-face-unprecedented-levels-of-wage-theft-with-low-awareness-of-rights-access-to-justice-leaving-many-stranded-jobless/</v>
          </cell>
          <cell r="C132" t="str">
            <v>Nasser S. Al-Hajri Corporation (NSH) (Employer)</v>
          </cell>
          <cell r="F132" t="str">
            <v>Construction</v>
          </cell>
          <cell r="K132" t="str">
            <v>Intimidation &amp; Threats;Non-payment of Wages;Unfair Dismissal</v>
          </cell>
          <cell r="L132" t="str">
            <v>Migrant &amp; immigrant workers (300 - IN - Construction)</v>
          </cell>
          <cell r="M132" t="str">
            <v>News outlet</v>
          </cell>
          <cell r="N132" t="str">
            <v>Yes</v>
          </cell>
          <cell r="O132" t="str">
            <v>Journalist</v>
          </cell>
          <cell r="Q132" t="str">
            <v>Lawyers Beyond Borders has received up to 600 complaints from workers allegedly owed wages, and is launching legal action on behalf of former employees.</v>
          </cell>
          <cell r="S132" t="str">
            <v>SA</v>
          </cell>
          <cell r="T132">
            <v>600</v>
          </cell>
          <cell r="U132">
            <v>44294</v>
          </cell>
          <cell r="V132">
            <v>2673</v>
          </cell>
          <cell r="X132" t="str">
            <v>A worker with construction company in Saudi Arabia, Nasser S. Al Hajri, alleges that the company terminated his job in July without notice. He alleges that he was promised redundancy pay by his manager before the company arranged for his return to India, but he is yet to be paid.</v>
          </cell>
        </row>
        <row r="133">
          <cell r="B133" t="str">
            <v>https://www.business-humanrights.org/en/latest-news/jp-workers-in-oman-say-their-situation-is-desperate/</v>
          </cell>
          <cell r="C133" t="str">
            <v>Joannou &amp; Paraskevaides (J&amp;P) (Employer)</v>
          </cell>
          <cell r="F133" t="str">
            <v>Construction</v>
          </cell>
          <cell r="K133" t="str">
            <v>Failing to renew visas;Health: General (including workplace health &amp; safety);Non-payment of Wages;Precarious/unsuitable living conditions;Restricted Mobility;Right to food;Unfair Dismissal</v>
          </cell>
          <cell r="L133" t="str">
            <v>Migrant &amp; immigrant workers (Unknown Number - BD - Construction);Migrant &amp; immigrant workers (Unknown Number - EG - Construction);Migrant &amp; immigrant workers (Unknown Number - IN - Construction);Migrant &amp; immigrant workers (Unknown Number - LK - Construction);Migrant &amp; immigrant workers (Unknown Number - NP - Construction);Migrant &amp; immigrant workers (Unknown Number - PH - Construction);Migrant &amp; immigrant workers (Unknown Number - PK - Construction);Migrant &amp; immigrant workers (Unknown Number - VN - Construction)</v>
          </cell>
          <cell r="M133" t="str">
            <v>News outlet</v>
          </cell>
          <cell r="N133" t="str">
            <v>Yes</v>
          </cell>
          <cell r="O133" t="str">
            <v>Resource Centre</v>
          </cell>
          <cell r="Q133" t="str">
            <v>None reported.</v>
          </cell>
          <cell r="R133" t="str">
            <v>https://www.business-humanrights.org/en/latest-news/cypriot-construction-firm-allegedly-failed-to-pay-wages-of-thousands-of-employees-in-saudi-arabia-and-oman/</v>
          </cell>
          <cell r="S133" t="str">
            <v>SA</v>
          </cell>
          <cell r="T133">
            <v>5000</v>
          </cell>
          <cell r="U133">
            <v>43323</v>
          </cell>
          <cell r="V133">
            <v>2061</v>
          </cell>
          <cell r="X133" t="str">
            <v>Construction workers employed by J&amp;P Overseas in Saudi Arabia allege delayed wages of six months amounting to an owed total of 125-150 million SAR (US$33.3m-40m). They also allege they are being held in labour camps because most of their work permits expired in March and they are unable to move freely. Workers are also struggling to access health services as their health insurance policies have expired. It is also alleged the company lacks the money to provide access to food and power, and workers are currently going without. The company had gone into liquidation._x000D_
_x000D_
The affected workers included 39 Indian construction workers who were stranded for over a year and a half in Saudi Arabia and were repatriated in June 2019.</v>
          </cell>
        </row>
        <row r="134">
          <cell r="B134" t="str">
            <v>https://www.business-humanrights.org/en/latest-news/21-goldsmiths-from-bengal-stuck-in-jeddah-send-sos-to-anti-trafficking-body/</v>
          </cell>
          <cell r="C134" t="str">
            <v>Musalli Factory for Gold &amp; Jewellery (Employer)</v>
          </cell>
          <cell r="F134" t="str">
            <v>Manufacturing: General</v>
          </cell>
          <cell r="K134" t="str">
            <v>Failing to renew visas;Non-payment of Wages;Right to food;Withholding Passports</v>
          </cell>
          <cell r="L134" t="str">
            <v>Migrant &amp; immigrant workers (21 - IN - Jewellery)</v>
          </cell>
          <cell r="M134" t="str">
            <v>News outlet</v>
          </cell>
          <cell r="N134" t="str">
            <v>Yes</v>
          </cell>
          <cell r="O134" t="str">
            <v>Resource Centre</v>
          </cell>
          <cell r="Q134" t="str">
            <v>The workers recorded a video plea to the government and activists to free them, which drew the attention of the National Anti Trafficking Committee (NATC) in Kolkata. It confirmed ongoing investigations and its intention to address the issue of withheld passports and repatriation.</v>
          </cell>
          <cell r="R134" t="str">
            <v>https://www.business-humanrights.org/en/latest-news/saudi-arabia-musalli-gold-withholds-wages-passports-and-food-from-21-indian-workers/</v>
          </cell>
          <cell r="S134" t="str">
            <v>SA</v>
          </cell>
          <cell r="T134">
            <v>21</v>
          </cell>
          <cell r="U134">
            <v>43744</v>
          </cell>
          <cell r="V134">
            <v>2058</v>
          </cell>
          <cell r="X134" t="str">
            <v>21 men employed by Musalli Factory for Gold &amp; Jewellery alleged that the company had failed to pay their salaries for 3 months and that over the previous two years employment conditions have deteriorated. They alleged that they were not in posession of their passports, the company had not renewed their visas and that their food allowance had been stopped. They remain stranded in their labour accommodation.</v>
          </cell>
        </row>
        <row r="135">
          <cell r="B135" t="str">
            <v>https://www.business-humanrights.org/en/latest-news/workers-lodge-wages-protest/</v>
          </cell>
          <cell r="C135" t="str">
            <v>Mirador Hotel (Employer)</v>
          </cell>
          <cell r="F135" t="str">
            <v>Hotel</v>
          </cell>
          <cell r="K135" t="str">
            <v>Non-payment of Wages</v>
          </cell>
          <cell r="L135" t="str">
            <v>Migrant &amp; immigrant workers (30 - Unknown Location - Hotel)</v>
          </cell>
          <cell r="M135" t="str">
            <v>News outlet</v>
          </cell>
          <cell r="N135" t="str">
            <v>Yes</v>
          </cell>
          <cell r="O135" t="str">
            <v>Resource Centre; Journalist</v>
          </cell>
          <cell r="Q135" t="str">
            <v>18 workers lodged a complaint of non-payment of wages with the Labour and Social Development Ministry. A senior official from the new company confirmed that about 30 workers were awaiting salary payment.</v>
          </cell>
          <cell r="R135" t="str">
            <v>https://www.business-humanrights.org/en/latest-news/bahrain-18-workers-at-mirador-hotel-manama-allege-delayed-wages-of-eight-months-company-did-not-respond/</v>
          </cell>
          <cell r="S135" t="str">
            <v>BH</v>
          </cell>
          <cell r="T135">
            <v>30</v>
          </cell>
          <cell r="U135">
            <v>43472</v>
          </cell>
          <cell r="V135">
            <v>2057</v>
          </cell>
          <cell r="X135" t="str">
            <v>At the time of writing, 18 workers of unknown nationalities claimed not to have received their wages from the Mirador Hotel in Manama for the past eight months. The claim coincided with the end of the previous management's contract who left the workers unpaid. A company representative reported the number of impacted workers as about 30.</v>
          </cell>
        </row>
        <row r="136">
          <cell r="B136" t="str">
            <v>https://www.business-humanrights.org/en/latest-news/300-workers-strike-in-unpaid-wages-row/</v>
          </cell>
          <cell r="C136" t="str">
            <v>Bahrain Motors Co. (Employer)</v>
          </cell>
          <cell r="F136" t="str">
            <v>Automobile &amp; other motor vehicles</v>
          </cell>
          <cell r="J136" t="str">
            <v>Government (Unknown - Sector not reported/applicable)</v>
          </cell>
          <cell r="K136" t="str">
            <v>Denial of Freedom of Expression/Assembly;Non-payment of Wages</v>
          </cell>
          <cell r="L136" t="str">
            <v>Migrant &amp; immigrant workers (Unknown Number - BD - Construction);Migrant &amp; immigrant workers (Unknown Number - IN - Construction);Migrant &amp; immigrant workers (Unknown Number - PK - Construction)</v>
          </cell>
          <cell r="M136" t="str">
            <v>News outlet</v>
          </cell>
          <cell r="N136" t="str">
            <v>Yes</v>
          </cell>
          <cell r="O136" t="str">
            <v>Resource Centre</v>
          </cell>
          <cell r="Q136" t="str">
            <v>The workers protested at the site of Bahrain Motor Company's headquarters. Business and Human Rights Resource Centre invited Bahrain Motors Co. to respond to the allegations ahead of the publication of this tracker; their response is available on our website.</v>
          </cell>
          <cell r="R136" t="str">
            <v>https://www.business-humanrights.org/en/latest-news/bahrain-300-employees-of-bahrain-motors-co-strike-to-demand-delayed-salaries-includes-company-response/</v>
          </cell>
          <cell r="S136" t="str">
            <v>BH</v>
          </cell>
          <cell r="T136">
            <v>300</v>
          </cell>
          <cell r="U136">
            <v>43439</v>
          </cell>
          <cell r="V136">
            <v>2056</v>
          </cell>
          <cell r="X136" t="str">
            <v>300 workers alleged wage delays of four months against Bahrain Motors Company.</v>
          </cell>
        </row>
        <row r="137">
          <cell r="B137" t="str">
            <v>https://www.business-humanrights.org/en/latest-news/bahrain-report-finds-migrant-workers-continue-to-bear-cost-of-salary-non-payments-despite-protections/</v>
          </cell>
          <cell r="C137" t="str">
            <v>Sonar Security (Employer)</v>
          </cell>
          <cell r="F137" t="str">
            <v>Security companies</v>
          </cell>
          <cell r="J137" t="str">
            <v>Government (Unknown - Sector not reported/applicable)</v>
          </cell>
          <cell r="K137" t="str">
            <v>Beatings &amp; violence;Denial of Freedom of Expression/Assembly;Imprisonment;Intimidation &amp; Threats;Non-payment of Wages</v>
          </cell>
          <cell r="L137" t="str">
            <v>Migrant &amp; immigrant workers (Unknown Number - BD - Security companies);Migrant &amp; immigrant workers (Unknown Number - NP - Security companies)</v>
          </cell>
          <cell r="M137" t="str">
            <v>NGO</v>
          </cell>
          <cell r="N137" t="str">
            <v>Yes</v>
          </cell>
          <cell r="O137" t="str">
            <v>Migrant-Rights.org</v>
          </cell>
          <cell r="Q137" t="str">
            <v>On the same day that payment failed, the workers staged a protest march. Some workers alleged being intimidated and assaulted by the owner's son after returning to their accommodation. The police arrested nine workers due to the incident, who were later released without charge. The workers said their cases have been referred to the labour court and their embassies were aware, although they hadn't had much response.</v>
          </cell>
          <cell r="S137" t="str">
            <v>BH</v>
          </cell>
          <cell r="T137">
            <v>200</v>
          </cell>
          <cell r="U137">
            <v>43751</v>
          </cell>
          <cell r="V137">
            <v>2053</v>
          </cell>
          <cell r="X137" t="str">
            <v>As part of a report on non-payment of wages in Bahrain, NGO Migrant Rights documented the following case. 200 migrant workers employed by two security firms owned by the same person, Sonar and Zone Security, were stranded for six months in Bahrain when the company stopped paying them. In November 2018, even after the manager gave all the workers cheques to the amount they were owed, the cheques could not be cashed because there was not enough money in the sending accounts.</v>
          </cell>
        </row>
        <row r="138">
          <cell r="B138" t="str">
            <v>https://www.business-humanrights.org/en/latest-news/120-nepali-workers-rescued-from-uae/</v>
          </cell>
          <cell r="C138" t="str">
            <v>Advanced Facilities Management Co. (Employer)</v>
          </cell>
          <cell r="F138" t="str">
            <v>Furniture</v>
          </cell>
          <cell r="K138" t="str">
            <v>Failing to renew visas;Non-payment of Wages;Withholding Passports</v>
          </cell>
          <cell r="L138" t="str">
            <v>Migrant &amp; immigrant workers (220 - NP - Cleaning &amp; maintenance)</v>
          </cell>
          <cell r="M138" t="str">
            <v>News outlet</v>
          </cell>
          <cell r="N138" t="str">
            <v>Yes</v>
          </cell>
          <cell r="O138" t="str">
            <v>Resource Centre</v>
          </cell>
          <cell r="Q138" t="str">
            <v>69 workers signed a petition to the Nepal Embassy in UAE asking for help. After their allegations of abuses were publicized by Nepali media, the embassy expedited its response, liaising with the employer to have the workers’ passports returned and begin repatriation. Around 120 workers have returned to Nepal, with around 100 people still waiting at the time of reporting.</v>
          </cell>
          <cell r="R138" t="str">
            <v>https://www.business-humanrights.org/en/latest-news/uae-advance-facilities-management-co-allegedly-delays-wages-to-nepali-workers-for-six-months/</v>
          </cell>
          <cell r="S138" t="str">
            <v>AE</v>
          </cell>
          <cell r="T138">
            <v>220</v>
          </cell>
          <cell r="U138">
            <v>43728</v>
          </cell>
          <cell r="V138">
            <v>2047</v>
          </cell>
          <cell r="X138" t="str">
            <v>Over 200 Nepali workers were stranded in the UAE after their employer, Abu Dhabi-based company Advance Facility Management Service, failed to pay their salary for six months, and renewed neither their contract nor their visa.</v>
          </cell>
        </row>
        <row r="139">
          <cell r="B139" t="str">
            <v>https://www.business-humanrights.org/en/latest-news/uae-indian-worker-owed-150000-usd-by-employer-despite-favourable-court-ruling/</v>
          </cell>
          <cell r="J139" t="str">
            <v>Not Reported (Employer - Sector not reported/applicable)</v>
          </cell>
          <cell r="K139" t="str">
            <v>Non-payment of Wages</v>
          </cell>
          <cell r="L139" t="str">
            <v>Migrant &amp; immigrant workers (1 - IN - Unknown Sector)</v>
          </cell>
          <cell r="M139" t="str">
            <v>News outlet</v>
          </cell>
          <cell r="N139" t="str">
            <v>Yes</v>
          </cell>
          <cell r="O139" t="str">
            <v>Journalist</v>
          </cell>
          <cell r="Q139" t="str">
            <v>The migrant worker filed a case with the Dubai Labour Court in September 2018 after he stopped working for the company in July 21018. In May 2019, the court ordered the company to pay out the final settlement but the company failed to comply.</v>
          </cell>
          <cell r="S139" t="str">
            <v>AE</v>
          </cell>
          <cell r="T139">
            <v>1</v>
          </cell>
          <cell r="U139">
            <v>43699</v>
          </cell>
          <cell r="V139">
            <v>2040</v>
          </cell>
          <cell r="X139" t="str">
            <v>An Indian national, resident in the UAE for 23 years, was left in financial difficulties after he was made unemployed and his former company failed to pay him owed wages. At the time of reporting, he had been waiting on wages worth US$150,000 for 13 months. The company had also not cancelled his visa. As a result he faced eviction for failing to pay rent, and had been unable to send his children to school for three years._x000D_
_x000D_
In 2018 the company’s assets were taken over by another firm who told the Khaleej Times they were not responsible for the employees or liabilities of the company. An undisclosed number of former employees are also affected.</v>
          </cell>
        </row>
        <row r="140">
          <cell r="B140" t="str">
            <v>https://www.business-humanrights.org/en/latest-news/300-workers-left-in-lurch-without-salaries-and-food-get-help/</v>
          </cell>
          <cell r="J140" t="str">
            <v>Not Reported (Employer - Construction)</v>
          </cell>
          <cell r="K140" t="str">
            <v>Failing to renew visas;Non-payment of Wages;Precarious/unsuitable living conditions;Right to food;Withholding Passports</v>
          </cell>
          <cell r="L140" t="str">
            <v>Migrant &amp; immigrant workers (Unknown Number - BD - Construction);Migrant &amp; immigrant workers (Unknown Number - IN - Construction);Migrant &amp; immigrant workers (Unknown Number - PK - Construction)</v>
          </cell>
          <cell r="M140" t="str">
            <v>News outlet</v>
          </cell>
          <cell r="N140" t="str">
            <v>Yes</v>
          </cell>
          <cell r="O140" t="str">
            <v>Journalist</v>
          </cell>
          <cell r="Q140" t="str">
            <v>The employer told Khaleej Times that he had already paid one batch of overdue salaries and intended to pay the rest soon. The workers’ consulates stated their support, while workers were being helped by local charity. 168 workers were planning to sue their employer for delaying their wages.</v>
          </cell>
          <cell r="S140" t="str">
            <v>AE</v>
          </cell>
          <cell r="T140">
            <v>300</v>
          </cell>
          <cell r="U140">
            <v>43643</v>
          </cell>
          <cell r="V140">
            <v>2023</v>
          </cell>
          <cell r="X140" t="str">
            <v>Over 300 workers employed by a company in Dubai alleged they had not received their months for between three and five months. They began facing food shortages and health issues due to stress and became reliant on a local charity. The workers are Indian, Bangladesh and Pakistani and were being supported by their respective consulates. The workers’ passports were being held by the employer and their visas expired, they are unable to change employers and cannot return home.</v>
          </cell>
        </row>
        <row r="141">
          <cell r="B141" t="str">
            <v>https://www.business-humanrights.org/en/latest-news/saudi-arabia-jails-indian-migrant-who-made-tearful-video-about-work-conditions/</v>
          </cell>
          <cell r="C141" t="str">
            <v>Al Suroor United (Employer)</v>
          </cell>
          <cell r="F141" t="str">
            <v>Construction</v>
          </cell>
          <cell r="K141" t="str">
            <v>Imprisonment;Intimidation &amp; Threats;Non-payment of Wages;Restricted Mobility</v>
          </cell>
          <cell r="L141" t="str">
            <v>Migrant &amp; immigrant workers (1 - IN - Transport: General)</v>
          </cell>
          <cell r="M141" t="str">
            <v>News outlet</v>
          </cell>
          <cell r="N141" t="str">
            <v>Yes</v>
          </cell>
          <cell r="O141" t="str">
            <v>Journalist</v>
          </cell>
          <cell r="Q141" t="str">
            <v>The worker was later approached by the company, Al Suroor United Group, and issued an apology but was jailed for "spreading misinformation" on social media.</v>
          </cell>
          <cell r="S141" t="str">
            <v>SA</v>
          </cell>
          <cell r="T141">
            <v>1</v>
          </cell>
          <cell r="U141">
            <v>42450</v>
          </cell>
          <cell r="V141">
            <v>2020</v>
          </cell>
          <cell r="X141" t="str">
            <v>A truck driver from India, recorded a video on social media alleging abusive working conditions in Saudi Arabia. In the video he alleged he was being prevented from returning home and not being paid on time.</v>
          </cell>
        </row>
        <row r="142">
          <cell r="B142" t="str">
            <v>https://www.business-humanrights.org/en/latest-news/oils-decline-takes-toll-on-saudi-conglomerate/</v>
          </cell>
          <cell r="C142" t="str">
            <v>Saudi Binladin Group (Employer)</v>
          </cell>
          <cell r="F142" t="str">
            <v>Construction;Diversified/Conglomerates;Energy</v>
          </cell>
          <cell r="J142" t="str">
            <v>Government (Unknown - Sector not reported/applicable)</v>
          </cell>
          <cell r="K142" t="str">
            <v>Beatings &amp; violence;Denial of Freedom of Expression/Assembly;Non-payment of Wages</v>
          </cell>
          <cell r="L142" t="str">
            <v>Migrant &amp; immigrant workers (Unknown Number - Unknown Location - Construction)</v>
          </cell>
          <cell r="M142" t="str">
            <v>News outlet</v>
          </cell>
          <cell r="N142" t="str">
            <v>Yes</v>
          </cell>
          <cell r="O142" t="str">
            <v>Journalist</v>
          </cell>
          <cell r="Q142" t="str">
            <v>Problems have centred on the government being unable to pay the company (and the wider private sector) but in October 2016 it was reported that the government had paid its construction firms up to $1bn to pay migrant workers' outstanding wages.</v>
          </cell>
          <cell r="S142" t="str">
            <v>SA</v>
          </cell>
          <cell r="T142" t="str">
            <v>Number unknown</v>
          </cell>
          <cell r="U142">
            <v>42499</v>
          </cell>
          <cell r="V142">
            <v>2016</v>
          </cell>
          <cell r="X142" t="str">
            <v>Dozens' of workers were sentenced to flogging and imprisoned for unrest during protests over unpaid wages from construction company Saudi Binladin Group. The company had already laid off up to 70,000 workers due to financial instability.</v>
          </cell>
        </row>
        <row r="143">
          <cell r="B143" t="str">
            <v>https://www.business-humanrights.org/en/latest-news/stranded-workers-in-saudi-arabia-plead-for-help-as-economy-falters/</v>
          </cell>
          <cell r="C143" t="str">
            <v>United Seemac (Employer)</v>
          </cell>
          <cell r="F143" t="str">
            <v>Construction</v>
          </cell>
          <cell r="K143" t="str">
            <v>Health: General (including workplace health &amp; safety);Non-payment of Wages;Precarious/unsuitable living conditions;Restricted Mobility;Right to food;Withholding Passports</v>
          </cell>
          <cell r="L143" t="str">
            <v>Migrant &amp; immigrant workers (Unknown Number - ID - Construction);Migrant &amp; immigrant workers (Unknown Number - IN - Construction);Migrant &amp; immigrant workers (Unknown Number - PH - Construction);Migrant &amp; immigrant workers (Unknown Number - PK - Construction);Migrant &amp; immigrant workers (Unknown Number - YE - Construction)</v>
          </cell>
          <cell r="M143" t="str">
            <v>News outlet</v>
          </cell>
          <cell r="N143" t="str">
            <v>Yes</v>
          </cell>
          <cell r="O143" t="str">
            <v>Journalist</v>
          </cell>
          <cell r="Q143" t="str">
            <v>Two strikes took place outside the company office a month after the situation was reported. Workers stated they had filed cases with the labour court in 2015.</v>
          </cell>
          <cell r="S143" t="str">
            <v>SA</v>
          </cell>
          <cell r="T143">
            <v>500</v>
          </cell>
          <cell r="U143">
            <v>42604</v>
          </cell>
          <cell r="V143">
            <v>2009</v>
          </cell>
          <cell r="X143" t="str">
            <v>500+ workers employed by construction company United Seemac were not been paid for at least five months, with some having missed wages for 19. Middle East Eye was told that the total owed to employees was $2.4m. Workers requesting pay and passports were told they could have their passports back if they gave up claims to being owed money. In the meantime workers have lost access to facilities and the conditions of facilities has deteriorated. The company stated they were waiting to be paid by the government for contracted work to be able to pay their own staff. The company also failed to renew workers' medical insurance.</v>
          </cell>
        </row>
        <row r="144">
          <cell r="B144" t="str">
            <v>https://www.business-humanrights.org/en/latest-news/إضراب-في-مستشفى-سعودي-احتجاجا-على-تأخر-الرواتب/</v>
          </cell>
          <cell r="C144" t="str">
            <v>Saad Group (Employer)</v>
          </cell>
          <cell r="F144" t="str">
            <v>Diversified/Conglomerates;Health care</v>
          </cell>
          <cell r="K144" t="str">
            <v>Non-payment of Wages</v>
          </cell>
          <cell r="L144" t="str">
            <v>Migrant &amp; immigrant workers (1 - GB - Health care);Migrant &amp; immigrant workers (1 - IN - Health care);Migrant &amp; immigrant workers (1 - JO - Health care);Migrant &amp; immigrant workers (1 - PK - Health care);Migrant &amp; immigrant workers (1 - SA - Health care);Migrant &amp; immigrant workers (1 - US - Health care);Migrant &amp; immigrant workers (Unknown Number - Unknown Location - Health care)</v>
          </cell>
          <cell r="M144" t="str">
            <v>News outlet</v>
          </cell>
          <cell r="N144" t="str">
            <v>Yes</v>
          </cell>
          <cell r="O144" t="str">
            <v>Journalist</v>
          </cell>
          <cell r="Q144" t="str">
            <v>Workers at Saad Specialist Hospital consequently took protest action. Security services were called in to remove posters staff had erected detailing the pressures resulting from the loss of wages. Migrant workers at a second Saad Group hospital also blocked a road after not being paid for over than seven months. 800 workers signed a petition calling for government action. A government official endorsed the protests and called on company management to pay the wages.</v>
          </cell>
          <cell r="S144" t="str">
            <v>SA</v>
          </cell>
          <cell r="T144">
            <v>1200</v>
          </cell>
          <cell r="U144">
            <v>42634</v>
          </cell>
          <cell r="V144">
            <v>2007</v>
          </cell>
          <cell r="X144" t="str">
            <v>More than 1,200 doctors and nurses at a Saad Specialist Hospital took protest action after being unpaid for five months. Migrant workers at a second Saad Group hospital also blocked a road after not being paid for over seven months. Workers alleged that the hospital owner was taking cash directly from hospital revenue and that delays in paying wages were due to the Ministry of Health not paying the owner for work.</v>
          </cell>
        </row>
        <row r="145">
          <cell r="B145" t="str">
            <v>https://www.business-humanrights.org/en/latest-news/55-sharjah-workers-treated-after-inhaling-gas-in-workplace-leak/</v>
          </cell>
          <cell r="C145" t="str">
            <v>Bee'ah (Employer)</v>
          </cell>
          <cell r="F145" t="str">
            <v>Waste disposal</v>
          </cell>
          <cell r="K145" t="str">
            <v>Health: General (including workplace health &amp; safety);Injuries</v>
          </cell>
          <cell r="L145" t="str">
            <v>Migrant &amp; immigrant workers (55 - Unknown Location - Waste disposal)</v>
          </cell>
          <cell r="M145" t="str">
            <v>News outlet</v>
          </cell>
          <cell r="N145" t="str">
            <v>Yes</v>
          </cell>
          <cell r="O145" t="str">
            <v>Resource Centre</v>
          </cell>
          <cell r="Q145" t="str">
            <v>Both the company, Bee'ah, and the police investigated the cause of the gas leak. The company issued a statement claiming to have taken corrective action and that the incident was resolved._x000D_
_x000D_
Business and Human Rights Resource Centre invited Bee'ah to respond to the allegations ahead of the publication of this tracker; their response is available on our website.</v>
          </cell>
          <cell r="R145" t="str">
            <v>https://www.business-humanrights.org/en/latest-news/uae-waste-treatment-plant-workers-hospitalised-following-gas-leak/</v>
          </cell>
          <cell r="S145" t="str">
            <v>AE</v>
          </cell>
          <cell r="T145">
            <v>55</v>
          </cell>
          <cell r="U145">
            <v>43040</v>
          </cell>
          <cell r="V145">
            <v>2003</v>
          </cell>
          <cell r="X145" t="str">
            <v>55 workers at a Bee'ah waste treatment plant were rushed to hospitals after being exposed to a gas leak and suffered from suffocation. 54 were discharged, given the day off and sent home to their accommodation.</v>
          </cell>
        </row>
        <row r="146">
          <cell r="B146" t="str">
            <v>https://www.business-humanrights.org/en/latest-news/uae-hundreds-of-construction-workers-protest-delayed-wages/</v>
          </cell>
          <cell r="J146" t="str">
            <v>Government (Government - Sector not reported/applicable);Not Reported (Employer - Construction)</v>
          </cell>
          <cell r="K146" t="str">
            <v>Denial of Freedom of Expression/Assembly;Non-payment of Wages</v>
          </cell>
          <cell r="L146" t="str">
            <v>Migrant &amp; immigrant workers (Unknown Number - Unknown Location - Construction)</v>
          </cell>
          <cell r="M146" t="str">
            <v>News outlet</v>
          </cell>
          <cell r="N146" t="str">
            <v>Yes</v>
          </cell>
          <cell r="O146" t="str">
            <v>Journalist</v>
          </cell>
          <cell r="Q146" t="str">
            <v>The workers protested for several hours against the company and were dispersed by police. According to staff, company HR staff were reportedly sent to the labour accommodation to settle the dispute with their employees. Police reported that the labour ministry was aware of the case.</v>
          </cell>
          <cell r="S146" t="str">
            <v>AE</v>
          </cell>
          <cell r="T146" t="str">
            <v>Number unknown</v>
          </cell>
          <cell r="U146">
            <v>43415</v>
          </cell>
          <cell r="V146">
            <v>1995</v>
          </cell>
          <cell r="X146" t="str">
            <v>Hundreds of construction workers alleged overdue wages of between three and five months from a privately-owned contractor. A demonstration by hundreds of labourers was dispersed by Abu Dhabi police after lasting several hours.</v>
          </cell>
        </row>
        <row r="147">
          <cell r="B147" t="str">
            <v>https://www.business-humanrights.org/en/latest-news/uae-400-workers-in-uae-get-their-dues-after-court-intervenes/</v>
          </cell>
          <cell r="C147" t="str">
            <v>Al Wasita Emirates for Services &amp; Catering (part of Wasita Group) (Employer)</v>
          </cell>
          <cell r="F147" t="str">
            <v>Aircraft/Airline;Catering &amp; food services</v>
          </cell>
          <cell r="K147" t="str">
            <v>Non-payment of Wages;Precarious/unsuitable living conditions;Restricted Mobility;Right to food</v>
          </cell>
          <cell r="L147" t="str">
            <v>Migrant &amp; immigrant workers (Unknown Number - BD - Catering &amp; food services);Migrant &amp; immigrant workers (Unknown Number - EG - Catering &amp; food services);Migrant &amp; immigrant workers (Unknown Number - IN - Catering &amp; food services);Migrant &amp; immigrant workers (Unknown Number - NG - Catering &amp; food services);Migrant &amp; immigrant workers (Unknown Number - NP - Catering &amp; food services);Migrant &amp; immigrant workers (Unknown Number - PH - Catering &amp; food services)</v>
          </cell>
          <cell r="M147" t="str">
            <v>News outlet</v>
          </cell>
          <cell r="N147" t="str">
            <v>Yes</v>
          </cell>
          <cell r="O147" t="str">
            <v>Journalist</v>
          </cell>
          <cell r="Q147" t="str">
            <v>The Abu Dhabi Judicial Department (ADJD) and Ministry of Human Resources and Emiratisation (MoHRE) intervened to dispatch a mobile court to the workers' accommodation, the company offered workers two options: to take 50% of their wages and a paid flight home, or to pursue the case via a labour court. Although many workers chose the former option, by April 2019 they were still awaiting wage payments and repatriation and were stranded in the UAE with many missing important family events.</v>
          </cell>
          <cell r="S147" t="str">
            <v>AE</v>
          </cell>
          <cell r="T147">
            <v>400</v>
          </cell>
          <cell r="U147">
            <v>43486</v>
          </cell>
          <cell r="V147">
            <v>1991</v>
          </cell>
          <cell r="X147" t="str">
            <v>In January 2019 400 employees of Al Wasita Emirates Catering Services brought a legal dispute against their employer, alleging wages withheld for months. The migrant workers from India, Bangladesh, Nepal, Egypt, Nigeria and the Philippines had also been housed in accommodaton with only intermittent supply of electricity and water, and had been surviving on discarded food.</v>
          </cell>
        </row>
        <row r="148">
          <cell r="B148" t="str">
            <v>https://www.business-humanrights.org/en/latest-news/oman-top-construction-company-leave-its-workers-in-dire-straits-following-liquidation/</v>
          </cell>
          <cell r="C148" t="str">
            <v>Hasan Juma Backer (Employer)</v>
          </cell>
          <cell r="F148" t="str">
            <v>Construction</v>
          </cell>
          <cell r="K148" t="str">
            <v>Failing to renew visas;Non-payment of Wages;Precarious/unsuitable living conditions;Right to food</v>
          </cell>
          <cell r="L148" t="str">
            <v>Migrant &amp; immigrant workers (Unknown Number - BD - Construction);Migrant &amp; immigrant workers (Unknown Number - IN - Construction);Migrant &amp; immigrant workers (Unknown Number - PK - Construction)</v>
          </cell>
          <cell r="M148" t="str">
            <v>NGO</v>
          </cell>
          <cell r="N148" t="str">
            <v>Yes</v>
          </cell>
          <cell r="O148" t="str">
            <v>Resource Centre; Migrant-Rights.org</v>
          </cell>
          <cell r="Q148" t="str">
            <v>None reported.</v>
          </cell>
          <cell r="R148" t="str">
            <v>https://www.business-humanrights.org/en/latest-news/oman-construction-co-undergoing-liquidation-allegedly-leaves-600-workers-stranded-in-camps-without-wages-incl-liquidators-non-response/</v>
          </cell>
          <cell r="S148" t="str">
            <v>OM</v>
          </cell>
          <cell r="T148">
            <v>650</v>
          </cell>
          <cell r="U148">
            <v>43591</v>
          </cell>
          <cell r="V148">
            <v>1988</v>
          </cell>
          <cell r="X148" t="str">
            <v>NGO Migrant Rghts alleged that at the time of writing, a total of about 650 employees of the Hasan Juma Backer Trading and Contracting Co. had not received wages for ten months. For most, their visas were expired and they didn't leave their accommodation for fear of arrest by police. The workers were liable for paying overstay fines to exit Oman or face prosecution. They have been reliant on food relief from local charities but refuse offers of help. The situation was triggered by the death of HJB's chairman near the end of 2016 and an internal management conflict led to company liquidation and the halt of wages to employees, some of whom had worked for the company for over 30 years. Additionally, the catering company providing the labourers with food terminated services as it was also owed money.</v>
          </cell>
        </row>
        <row r="149">
          <cell r="B149" t="str">
            <v>https://www.business-humanrights.org/en/latest-news/300-workers-left-in-lurch-without-salaries-and-food-get-help/</v>
          </cell>
          <cell r="J149" t="str">
            <v>Not Reported (Employer - Construction)</v>
          </cell>
          <cell r="K149" t="str">
            <v>Failing to renew visas;Health: General (including workplace health &amp; safety);Non-payment of Wages;Restricted Mobility;Right to food;Withholding Passports</v>
          </cell>
          <cell r="L149" t="str">
            <v>Migrant &amp; immigrant workers (168 - BD - Construction);Migrant &amp; immigrant workers (Unknown Number - IN - Construction);Migrant &amp; immigrant workers (Unknown Number - PK - Construction)</v>
          </cell>
          <cell r="M149" t="str">
            <v>News outlet</v>
          </cell>
          <cell r="N149" t="str">
            <v>Yes</v>
          </cell>
          <cell r="O149" t="str">
            <v>Journalist</v>
          </cell>
          <cell r="Q149" t="str">
            <v>The company reportedly told reporters that it had promised to pay overdue wages but  hadn't done so at the time of writing. Local charity Dar Al Ber Society has been distributing food and supplying medical services for workers. A representative from the Bangladeshi consulate stated they were providing the workers with food and legal assistance, including repatriation.</v>
          </cell>
          <cell r="S149" t="str">
            <v>AE</v>
          </cell>
          <cell r="T149">
            <v>300</v>
          </cell>
          <cell r="U149">
            <v>43643</v>
          </cell>
          <cell r="V149">
            <v>1981</v>
          </cell>
          <cell r="X149" t="str">
            <v>300 construction workers are stranded in Dubai after their employer failed to pay them for months and is in possession of their passports. Some have since become irregular residents after the employer failed to renew visas. They also lack food, are experiencing health issues due to stress and are dependent on charitable relief.</v>
          </cell>
        </row>
        <row r="150">
          <cell r="B150" t="str">
            <v>https://www.business-humanrights.org/en/latest-news/angry-workers-burn-saudi-oger-vehicles/</v>
          </cell>
          <cell r="C150" t="str">
            <v>Saudi Oger (Employer)</v>
          </cell>
          <cell r="F150" t="str">
            <v>Construction</v>
          </cell>
          <cell r="K150" t="str">
            <v>Deaths;Failing to renew visas;Health: General (including workplace health &amp; safety);Non-payment of Wages;Precarious/unsuitable living conditions;Restricted Mobility;Right to food</v>
          </cell>
          <cell r="L150" t="str">
            <v>Migrant &amp; immigrant workers (10000 - IN - Construction);Migrant &amp; immigrant workers (1500 - BD - Construction);Migrant &amp; immigrant workers (20000 - PH - Construction);Migrant &amp; immigrant workers (200 - FR - Construction);Migrant &amp; immigrant workers (8000 - PK - Construction);Migrant &amp; immigrant workers (Unknown Number - LB - Construction);Migrant &amp; immigrant workers (Unknown Number - MA - Construction)</v>
          </cell>
          <cell r="M150" t="str">
            <v>News outlet</v>
          </cell>
          <cell r="N150" t="str">
            <v>Yes</v>
          </cell>
          <cell r="O150" t="str">
            <v>Journalist</v>
          </cell>
          <cell r="Q150" t="str">
            <v>Beginning in June 2016, workers protested at the Saudi Oger office and set fire to a number of company vehicles. In July, a group of Moroccan employees staged a sit-in at the same office alleging salary delays of eight months._x000D_
_x000D_
A number of foreign consulates were involved by impacted nationals. The Indian government was reportedly in talks with the Saudi government to obtain delayed salaries. The French embassy intervened to resolve the problem for French employees; around 200 French employees were suing Saudi Oger through the French courts._x000D_
_x000D_
At least 31,000 foreign and Saudi employees had lodged complaints with the Labor and Social Ministry, who reported that it had applied fines and penalties to Saudi Oger over the labour violations. A Ministry spokesperson stated that restrictions around preventing workers for transferring sponsorship to another employer, renewing residence permits and leaving the country were eased. The Ministry took over provision of basic services at several camps where Saudi Oger had stopped supplying food, electricity, medical aid and maintenance._x000D_
_x000D_
50 local companies offered to provide Saudi Oger workers with employment.</v>
          </cell>
          <cell r="S150" t="str">
            <v>SA</v>
          </cell>
          <cell r="T150">
            <v>39700</v>
          </cell>
          <cell r="U150">
            <v>42621</v>
          </cell>
          <cell r="V150">
            <v>1976</v>
          </cell>
          <cell r="X150" t="str">
            <v>In 2016 it was reported that a government construction contractor Saudi Oger had been failing to pay the wages of thousands of its employees, as a result of delayed payments and cancelled projects from the government. By August Arab News was reporting that almost 60,000 employees were impacted and had faced salary delays of nine months. These included a reported 8,000 Pakistani workers, at least 10,000 Indian workers, 1,500 Bangladeshi workers, 20,000 Filipino workers and 200 French workers._x000D_
_x000D_
As a result of wage delays workers were unable to pay their rent or children’s school fees. Workers were also afraid that they would not have access to their end of service benefits, which they would forfeit if they opted to be repatriated rather than wait for salaries._x000D_
_x000D_
The majority of workers’ iqama (work and residency cards) had not been renewed, they were struggling to get medical aid or buy SIM cards. Workers also stated that Saudi Oger stopped providing food, electricity, maintenance and medical services at several of its labour camps; the Saudi Labour Ministry subsequently took over provision of basic services there._x000D_
_x000D_
One Pakistani worker reportedly committed suicide after suffering three months of delayed wages._x000D_
_x000D_
In 2019, it was reported that workers were still stranded in Saudi Arabia, unable to obtain exit visas owing to debts racked up as they continue to wait for payment of outstanding wages. Employees reported the deaths of colleagues whose medical insurance had run out after the company went into liquidation and who were unable to afford the cost of treatment themselves.</v>
          </cell>
        </row>
        <row r="151">
          <cell r="B151" t="str">
            <v>https://www.business-humanrights.org/en/latest-news/with-no-money-and-job-migrants-cry-for-help/</v>
          </cell>
          <cell r="C151" t="str">
            <v>Kharafi National (Employer)</v>
          </cell>
          <cell r="F151" t="str">
            <v>Construction</v>
          </cell>
          <cell r="K151" t="str">
            <v>Contract Substitution;Failing to renew visas;Forced labour &amp; modern slavery;Health: General (including workplace health &amp; safety);Non-payment of Wages;Precarious/unsuitable living conditions;Recruitment Fees;Restricted Mobility;Right to food;Withholding Passports</v>
          </cell>
          <cell r="L151" t="str">
            <v>Migrant &amp; immigrant workers (300 - NP - Construction)</v>
          </cell>
          <cell r="M151" t="str">
            <v>News outlet</v>
          </cell>
          <cell r="N151" t="str">
            <v>Yes</v>
          </cell>
          <cell r="O151" t="str">
            <v>Resource Centre</v>
          </cell>
          <cell r="Q151" t="str">
            <v>The Nepali workers sought help from their local embassy and their recruitment agency but reported there had been no progress. The Kuwait Ministry of Labour and Employment had promised to resolve the matter. Some workers who could afford it returned home but only after paying a fine for overstaying. In December, 21 Nepali workers were repatriated._x000D_
_x000D_
3,614 Indian workers reportedly filed complaints; the Indian embassy stated it had received 2287 complaints. Indian government ministers visited Kuwait to resolve the issue with the government. The Kuwait government waived fines for overstaying in 25 day amnesty for migrant workers. but this had not been confirmed.  In July 2018 it was reported that around 710 out of 3,600 Indian workers who had left between November 2017 and April 2018 would receive compensation for unpaid salaries and benefits.</v>
          </cell>
          <cell r="R151" t="str">
            <v>https://www.business-humanrights.org/en/latest-news/kuwait-construction-workers-at-kharafi-national-stranded-without-pay-or-valid-visas/</v>
          </cell>
          <cell r="S151" t="str">
            <v>KW</v>
          </cell>
          <cell r="T151">
            <v>5700</v>
          </cell>
          <cell r="U151">
            <v>43067</v>
          </cell>
          <cell r="V151">
            <v>1975</v>
          </cell>
          <cell r="X151" t="str">
            <v>In November 2017 it was reported that up to 300 Nepali migrant workers employed by Kharafi National in Kuwait had been stranded for six months with no wages during that time and expired visas which means that have not been confined within the company premises for fear of being arrested. The workers paid fees to a recruitment agency. On arriving in Kuwait they found that their salaries were lower than had been agreed before leaving Nepal. The workers were also going without food and their living conditions had deteriorated._x000D_
_x000D_
In January 2018, it was reported that a further 5000 Indian nationals, also employed by Kharafi National, had been stranded in Kuwait for over 18 months in similar circumstances amounting to forced labour after the company partially closed. Around 1,800 workers had resigned in response but were stranded without food, water and shelter. They also faced unpaid salaries, took loans to survive and lacked travel documents. Some workers reported that their passports were being withheld by the company and faced fines for overstaying with expired visas. Others reported that they lacked urgent medical attention. Around 45 companies held a protest at the company’s headquarters.</v>
          </cell>
        </row>
        <row r="152">
          <cell r="B152" t="str">
            <v>https://www.business-humanrights.org/en/latest-news/expo-2020s-workers-face-hardships-despite-dubais-promises/</v>
          </cell>
          <cell r="C152" t="str">
            <v>Arkan (Ejadah) (Employer)</v>
          </cell>
          <cell r="F152" t="str">
            <v>Security companies</v>
          </cell>
          <cell r="K152" t="str">
            <v>Health: General (including workplace health &amp; safety);Right to food</v>
          </cell>
          <cell r="L152" t="str">
            <v>Migrant &amp; immigrant workers (Unknown Number - Unknown Location - Security companies)</v>
          </cell>
          <cell r="M152" t="str">
            <v>News outlet</v>
          </cell>
          <cell r="N152" t="str">
            <v>Yes</v>
          </cell>
          <cell r="O152" t="str">
            <v>Resource Centre; Journalist</v>
          </cell>
          <cell r="Q152" t="str">
            <v>Both AP and the Resource Centre sought response from the companies to no avail. Additional response sought from authorities by AP was not addressed. Response sought from Expo organisers by NGO Equidem resulted in Expo claiming it "takes worker welfare “extremely seriously". However, calls for response from Expo by AP were dismissed. Arkan did not respond to requests for comment</v>
          </cell>
          <cell r="R152" t="str">
            <v>https://www.business-humanrights.org/en/latest-news/uae-workers-at-dubai-expo-suppliers-report-poverty-wages-illegal-deductions-employer-surveillance-poor-food-provision-cos-did-not-respond/</v>
          </cell>
          <cell r="S152" t="str">
            <v>AE</v>
          </cell>
          <cell r="T152" t="str">
            <v>Number unknown</v>
          </cell>
          <cell r="U152">
            <v>44535</v>
          </cell>
          <cell r="V152">
            <v>2550</v>
          </cell>
          <cell r="X152" t="str">
            <v>An AP report into working conditions among migrants at the Dubai Expo reported that workers contracted by Arkan complained about the lack of food provided to them, leaving them hungry throughout the day and during work shifts. The AP also described the high temperatures guards must work in.</v>
          </cell>
        </row>
        <row r="153">
          <cell r="B153" t="str">
            <v>https://www.business-humanrights.org/en/latest-news/expo-2020s-workers-face-hardships-despite-dubais-promises/</v>
          </cell>
          <cell r="C153" t="str">
            <v>First Security Group (Employer)</v>
          </cell>
          <cell r="F153" t="str">
            <v>Security companies</v>
          </cell>
          <cell r="K153" t="str">
            <v>Intimidation &amp; Threats;Non-payment of Wages;Right to food</v>
          </cell>
          <cell r="L153" t="str">
            <v>Migrant &amp; immigrant workers (1 - IN - Security companies)</v>
          </cell>
          <cell r="M153" t="str">
            <v>News outlet</v>
          </cell>
          <cell r="N153" t="str">
            <v>Yes</v>
          </cell>
          <cell r="O153" t="str">
            <v>Resource Centre; Journalist</v>
          </cell>
          <cell r="Q153" t="str">
            <v>Both AP and the Resource Centre sought response from the companies to no avail. Additional response sought from authorities by AP was not addressed. Response sought from Expo organisers by NGO Equidem resulted in Expo claiming it "takes worker welfare “extremely seriously". However, calls for response from Expo by AP were dismissed. First Security Group did not respond to requests for comment.</v>
          </cell>
          <cell r="R153" t="str">
            <v>https://www.business-humanrights.org/en/latest-news/uae-workers-at-dubai-expo-suppliers-report-poverty-wages-illegal-deductions-employer-surveillance-poor-food-provision-cos-did-not-respond/</v>
          </cell>
          <cell r="S153" t="str">
            <v>AE</v>
          </cell>
          <cell r="T153" t="str">
            <v>Number unknown</v>
          </cell>
          <cell r="U153">
            <v>44535</v>
          </cell>
          <cell r="V153">
            <v>2551</v>
          </cell>
          <cell r="X153" t="str">
            <v>An AP report into working conditions among migrants at the Dubai Expo reported that a worker contracted by First Security Group reported the compay surveilling workers while on duty, threatening them with wage deductions as penalties for taking breaks or accidentally sleeping on shift. The worker said that it would cost him a day's salary.</v>
          </cell>
        </row>
        <row r="154">
          <cell r="B154" t="str">
            <v>https://www.business-humanrights.org/en/latest-news/saudi-firms-not-paying-workers-wages-amid-pandemic/</v>
          </cell>
          <cell r="C154" t="str">
            <v>Almarai (Employer)</v>
          </cell>
          <cell r="F154" t="str">
            <v>Food &amp; beverage</v>
          </cell>
          <cell r="K154" t="str">
            <v>Non-payment of Wages;Unfair Dismissal</v>
          </cell>
          <cell r="L154" t="str">
            <v>Migrant &amp; immigrant workers (Unknown Number - Unknown Location - Food &amp; beverage)</v>
          </cell>
          <cell r="M154" t="str">
            <v>News outlet</v>
          </cell>
          <cell r="N154" t="str">
            <v>Yes</v>
          </cell>
          <cell r="O154" t="str">
            <v>Resource Centre</v>
          </cell>
          <cell r="Q154" t="str">
            <v>None reported.</v>
          </cell>
          <cell r="R154" t="str">
            <v>https://www.business-humanrights.org/en/latest-news/saudi-cos-reportedly-not-paying-wages-or-leave-dairy-co-almarai-did-not-respond-to-allegations-of-salary-reductions/</v>
          </cell>
          <cell r="S154" t="str">
            <v>SA</v>
          </cell>
          <cell r="T154" t="str">
            <v>Number unknown</v>
          </cell>
          <cell r="U154">
            <v>43959</v>
          </cell>
          <cell r="V154">
            <v>2125</v>
          </cell>
          <cell r="X154" t="str">
            <v>In May 2020, during the Covid-19 pandemic, some companies in Saudi Arabia were forced to stop work, others suspended workers' payment partially or in full._x000D_
_x000D_
Some companies forced employees into unpaid leave. Dairy company Almarai, was named by Middle East Eye as a company who had "decided to expel employees or reduce salaries". Business &amp; Human Rights Resource Centre invited Almarai to respond to the allegations and invited them to provide information on the steps they had taken to ensure the welfare of any workers for whom they had reduced salaries. The company did not respond.</v>
          </cell>
        </row>
        <row r="155">
          <cell r="B155" t="str">
            <v>https://www.business-humanrights.org/en/latest-news/letter-re-labour-abuses-among-workers-at-security-solutions-bahrain/</v>
          </cell>
          <cell r="C155" t="str">
            <v>ART Hotel &amp; Resort, Bahrain (Unknown);Bahrain Airport Co. (BAC) (Unknown);Rotana Hotel Management Corp. (Unknown);Security Solutions (Unknown);Zain (Unknown)</v>
          </cell>
          <cell r="F155" t="str">
            <v>Hotel;Security companies;Technology, telecom &amp; electronics;Transport: General</v>
          </cell>
          <cell r="K155" t="str">
            <v>Non-payment of Wages;Precarious/unsuitable living conditions;Recruitment Fees;Restricted Mobility;Right to food;Unfair Dismissal</v>
          </cell>
          <cell r="L155" t="str">
            <v>Migrant &amp; immigrant workers (1 - Africa - Security companies)</v>
          </cell>
          <cell r="M155" t="str">
            <v>NGO</v>
          </cell>
          <cell r="N155" t="str">
            <v>Yes</v>
          </cell>
          <cell r="O155" t="str">
            <v>Resource Centre</v>
          </cell>
          <cell r="Q155" t="str">
            <v>The worker reported his situation to the police who directed him to the Labour Authority, who directed him to the Ministry of Labour, who passed him back to the Labour Authority. He later registered a complaint with the Ministry but never heard back. Although the Labour Authority pushed the employer to purchase his air ticket, at the time of writing he had not received either owed wages or an air ticket._x000D_
 _x000D_
 Business &amp; Human Rights Resource Centre contacted Security Solutions and its clients Bahrain Airport Co. (BAC), Bahrain ART Hotel &amp; Resort, hotel brand Rotana, and communications company Zain regarding the allegations and invited them to respond. Security Solutions' response can be read in full below. BAC and Zain both engaged with the security provider to investigate the allegations. Rotana responded to state that they no longer had a management agreement with the hotel allegedly provided with Security Solutions workers and that they were not made aware of the allegations during the contract's existence. They did not respond to our highlighting that the issues are alleged to be systemic and longstanding. The ART Hotel &amp; Resort did not respond.</v>
          </cell>
          <cell r="R155" t="str">
            <v>https://www.business-humanrights.org/en/latest-news/bahrain-security-solutions-faces-allegations-of-racial-discrimination-irregular-wages-non-payment-of-holiday-overtime-pay-for-african-workers-incl-co-client-responses/</v>
          </cell>
          <cell r="S155" t="str">
            <v>BH</v>
          </cell>
          <cell r="T155" t="str">
            <v>Number unknown</v>
          </cell>
          <cell r="U155">
            <v>44255</v>
          </cell>
          <cell r="V155">
            <v>2663</v>
          </cell>
          <cell r="X155" t="str">
            <v>In February 2021, Migrant-Rights.org published a letter from a worker at Security Solutions in Bahrain who alleged a number of labour abuses against the security giant, including non-payment of wages and end-of-service benefits, terminating the visa of a worker because he had asked to return home for a vacation without providing him with an air ticket, systematic discrimination against some workers on the basis of nationality - routinely paying Asian workers higher than Africa workers for the same work, and not permitting African workers to have a day off and not paying them overtime. The worker provided Migrant-Rights.org with a copy of his contract, which evidences some of the allegations. By Migrant-Rights.org's assessment it is in violation of the labour law, as it includes indemnity, overtime, holidays, leave salary, and other provisions as a monthly allowance of 30 BD.</v>
          </cell>
        </row>
        <row r="156">
          <cell r="B156" t="str">
            <v>https://www.business-humanrights.org/en/latest-news/as-the-economy-suffers-even-profitable-uae-companies-leave-employees-in-the-lurch/</v>
          </cell>
          <cell r="C156" t="str">
            <v>Al Wasl (Client);Emaar (Client);Kempinski Hotels (Client);Rochester Institute of Technology - Dubai (Client);Sobha Engineering &amp; Contracting LLC (Employer);Sobha Group (Employer)</v>
          </cell>
          <cell r="F156" t="str">
            <v>Construction;Education companies;Hotel;Insurance;Property development;Real estate: General</v>
          </cell>
          <cell r="K156" t="str">
            <v>Failing to renew visas;Intimidation &amp; Threats;Non-payment of Wages;Precarious/unsuitable living conditions</v>
          </cell>
          <cell r="L156" t="str">
            <v>Migrant &amp; immigrant workers (Unknown Number - IN - Construction)</v>
          </cell>
          <cell r="M156" t="str">
            <v>NGO</v>
          </cell>
          <cell r="N156" t="str">
            <v>Yes</v>
          </cell>
          <cell r="O156" t="str">
            <v>Resource Centre; NGO (SECL &amp; Sobha)</v>
          </cell>
          <cell r="Q156" t="str">
            <v>The chairman of SECL stated to Migrant Rights that the issue was primarily on of "business" and denied that any workers were "severely affected". He did acknowledge that staff salaries are pending. He also stated that emergency requests were being met, despite evidence from Migrant Rights demonstrating that workers' repeated emails went unanswered and no workers confirmed this._x000D_
 _x000D_
 Business &amp; Human Rights Resource Centre invited Sobha Group and SECL to respond to the allegations listed above; they did not respond._x000D_
 _x000D_
 The Resource Centre contacted Kempinski, Al Wasl, Emaar and Rochester Institute of Technology to invite them to respond to SECL chairman's comments that “clients have stopped paying, even though they had received the completed property and started using it.” Kempinski responded that they did not have any contractual arrangement with SECL. No other companies responded. RIT-Dubai did share a letter from SECL to the Dubai Silicon Oasis Authority which confirmed DSOA had paid SECL and that no workers on the RIT-Dubai project were unpaid.</v>
          </cell>
          <cell r="R156" t="str">
            <v>https://www.business-humanrights.org/en/latest-news/uae-hundreds-of-employees-of-construction-co-secl-allege-wage-delays-expired-visas-co-did-not-respond/</v>
          </cell>
          <cell r="S156" t="str">
            <v>AE</v>
          </cell>
          <cell r="T156">
            <v>500</v>
          </cell>
          <cell r="U156">
            <v>43987</v>
          </cell>
          <cell r="V156">
            <v>2135</v>
          </cell>
          <cell r="X156" t="str">
            <v>In June 2020, NGO Migrant Rights reported on a case of unpaid wages to hundreds of staff and workers at Sobha Engineering and Contracting LLC. Workers salaries were allegedly delayed from June 2018 with payment only every four or five months. _x000D_
_x000D_
The company also faces additional allegations including that workers are afraid to file labour complaints with the Ministry of Human Resources and Emiritsation, that those whose employment was terminated have still not received final settlements and are unable to pay rent and that workers' visas have expired. Some workers have contacted the company multiple times with no reply and some are stranded with their families, unable to pay back bank loans. One case that has gone to court with an order of repayment, is still awaiting payment._x000D_
_x000D_
Migrant Rights reported that projects which had contracted SECL workers included he Kempinski Business Bay Hotel (KBBH); two projects for Al Wasl group; Dubai Creek Harbour Development – The Cove on Plot 20 and Acacia for Emaar; and Rochester Institute of Technology – Dubai Silicon Oasis. The chairman of SECL told Migrant Rights that a problem had been clients not paying SECL.</v>
          </cell>
        </row>
        <row r="157">
          <cell r="B157" t="str">
            <v>https://www.business-humanrights.org/en/latest-news/protesting-migrant-workers-in-bahrains-og-sector-face-abuse-and-threats/</v>
          </cell>
          <cell r="C157" t="str">
            <v>Bahrain Petroleum Co (BAPCO) (Employer);Nasser S. Al-Hajri Corporation (NSH) (Employer);Samsung Engineering (Client);Technip Energies (Client);Técnicas Reunidas (Client)</v>
          </cell>
          <cell r="F157" t="str">
            <v>Construction;Energy;Engineering;Oil, gas &amp; coal</v>
          </cell>
          <cell r="K157" t="str">
            <v>Beatings &amp; violence;Deaths;Health: General (including workplace health &amp; safety);Injuries;Non-payment of Wages;Precarious/unsuitable living conditions;Right to food</v>
          </cell>
          <cell r="L157" t="str">
            <v>Migrant &amp; immigrant workers (Unknown Number - IN - Construction);Migrant &amp; immigrant workers (Unknown Number - NP - Construction)</v>
          </cell>
          <cell r="M157" t="str">
            <v>NGO</v>
          </cell>
          <cell r="N157" t="str">
            <v>Yes</v>
          </cell>
          <cell r="O157" t="str">
            <v>Resource Centre</v>
          </cell>
          <cell r="Q157" t="str">
            <v>Bahrain's Ministry of Labor and Social Development issued a statement indicating that an agreement to end the protest was signed and that the situation has returned to normal._x000D_
 _x000D_
The Business &amp; Human Rights Resource Centre invited all five named companies to respond to the allegations. NSH told us their response was also on behalf of Gulf Asia Contracting as they are part of the same group._x000D_
 _x000D_
 We also invited the UK Export Finance agency which had provided insurance for the Bapco Modernisation Programme to provide details of their due diligence process and response. Their response can be read in full on our website.</v>
          </cell>
          <cell r="R157" t="str">
            <v>https://www.business-humanrights.org/en/latest-news/bahrain-migrant-workers-at-bapco-nsh-and-gulf-asia-co-protest-over-labour-abuses-incl-unsafe-working-conditions-non-payment-of-wages-incl-cos-responses/</v>
          </cell>
          <cell r="S157" t="str">
            <v>BH</v>
          </cell>
          <cell r="T157">
            <v>2000</v>
          </cell>
          <cell r="U157">
            <v>44453</v>
          </cell>
          <cell r="V157">
            <v>2519</v>
          </cell>
          <cell r="X157" t="str">
            <v>On 14 September 2021, Migrant-Rights.org published an article alleging that thousands (2,000 at the count of one news outlet) of migrant workers, mainly from India and Nepal, employed at Nasser S. Al Hajri Corporation W.L.L (NSH), Gulf Asia Contracting Company LLC (Part of NSH Group), and Bahrain Petroleum Company (BAPCO) had protested against unsafe working conditions, unhygienic and crowded accommodation, non-payment of wages, and substandard food. The protest was violently suppressed by the companies’ security staff, causing injuries among the workers. There have also been reports of deaths.</v>
          </cell>
        </row>
        <row r="158">
          <cell r="B158" t="str">
            <v>https://www.business-humanrights.org/en/latest-news/the-long-wait-before-flight/</v>
          </cell>
          <cell r="C158" t="str">
            <v>Green Star Overseas (Recruiter);Hilton (Client);IHG Hotels &amp; Resorts (Client);Marriott (Client);Millennium Hotels and Resorts (Client);PAS International (Recruiter);Radisson (Client);Vision &amp; Value (Recruiter)</v>
          </cell>
          <cell r="F158" t="str">
            <v>Hotel;Recruitment agencies</v>
          </cell>
          <cell r="K158" t="str">
            <v>Recruitment Fees</v>
          </cell>
          <cell r="L158" t="str">
            <v>Migrant &amp; immigrant workers (Unknown Number - NP - Hotel)</v>
          </cell>
          <cell r="M158" t="str">
            <v>News outlet</v>
          </cell>
          <cell r="N158" t="str">
            <v>Yes</v>
          </cell>
          <cell r="O158" t="str">
            <v>Resource Centre</v>
          </cell>
          <cell r="Q158" t="str">
            <v>Business &amp; Human Rights Resource Centre invited these hotel companies to respond to the allegations; responses from Hilton, IHG Hotels &amp; Resorts, Marriott, Millennium &amp; Radisson can be read below._x000D_
 _x000D_
 All three recruiters' operations were suspended by the Department of Foreign Employment.</v>
          </cell>
          <cell r="R158" t="str">
            <v>https://www.business-humanrights.org/en/latest-news/uae-multinational-hotels-among-clients-of-nepali-recruiter-found-to-be-charging-fees-incl-co-responses/</v>
          </cell>
          <cell r="S158" t="str">
            <v>AE</v>
          </cell>
          <cell r="T158" t="str">
            <v>Number unknown</v>
          </cell>
          <cell r="U158">
            <v>44235</v>
          </cell>
          <cell r="V158">
            <v>2442</v>
          </cell>
          <cell r="X158" t="str">
            <v>In February 2021, three recruitment agencies - Greenstar, Vision &amp; Value and Pass International - were all raided by the Nepali authorities who found evidence of recruitment cost charging to workers migrating to the UAE. Vision &amp; Value lists on its website Hilton, IHG, Marriott, Millennium &amp; Copthorne and Radisson among its clients. Business &amp; Human Rights Resource Centre invited these hotel companies to respond to the allegations; responses from Hilton, IHG, Marriott &amp; Radisson can be read below.</v>
          </cell>
        </row>
        <row r="159">
          <cell r="B159" t="str">
            <v>https://www.business-humanrights.org/en/latest-news/the-cost-of-contagion-the-consequences-of-covid-19-for-migrant-workers-in-the-gulf-2/</v>
          </cell>
          <cell r="C159" t="str">
            <v>A S Alsayed and Partners Contracting Co. (Employer);Saudi Aramco (Client)</v>
          </cell>
          <cell r="F159" t="str">
            <v>Construction;Oil, gas &amp; coal</v>
          </cell>
          <cell r="K159" t="str">
            <v>Non-payment of Wages;Right to food</v>
          </cell>
          <cell r="L159" t="str">
            <v>Migrant &amp; immigrant workers (4 - IN - Construction)</v>
          </cell>
          <cell r="M159" t="str">
            <v>NGO</v>
          </cell>
          <cell r="N159" t="str">
            <v>Yes</v>
          </cell>
          <cell r="O159" t="str">
            <v>Resource Centre; Equidem</v>
          </cell>
          <cell r="Q159" t="str">
            <v>Workers repeatedly took strike action to demand their wages; representatives of the company and Saudi Aramco repeatedly promised wages which subsequently failed to be paid._x000D_
 _x000D_
None of the subcontractors replied to Equidem's sharing the findings; Saudi Aramco did provide a response.</v>
          </cell>
          <cell r="R159" t="str">
            <v>https://www.business-humanrights.org/en/latest-news/ngo-report-finds-gulf-govts-covid-19-response-puts-thousands-of-migrant-workers-at-risk-of-racial-discrimination-labour-abuses/</v>
          </cell>
          <cell r="S159" t="str">
            <v>SA</v>
          </cell>
          <cell r="T159" t="str">
            <v>Number unknown</v>
          </cell>
          <cell r="U159">
            <v>44013</v>
          </cell>
          <cell r="V159">
            <v>2232</v>
          </cell>
          <cell r="X159"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employees of A.S. Alsayed Company told Equidem employees worked throughout the pandemic and still had not been paid. One worker had not been paid since February 2020. Some were fired without payment. Many of the "hundreds" of workers affected did not have enough money for food.</v>
          </cell>
        </row>
        <row r="160">
          <cell r="B160" t="str">
            <v>https://www.business-humanrights.org/en/latest-news/qatar-world-cup-2022-legacy-dependent-on-fifas-effort-to-redress-abuse-of-workers-who-made-tournament-possible-says-hrw/</v>
          </cell>
          <cell r="J160" t="str">
            <v>Not Reported (Employer - Sector not reported/applicable)</v>
          </cell>
          <cell r="K160" t="str">
            <v>Deaths;Health: General (including workplace health &amp; safety);Non-payment of Wages;Recruitment Fees</v>
          </cell>
          <cell r="L160" t="str">
            <v>Migrant &amp; immigrant workers (1 - NP - Unknown Sector)</v>
          </cell>
          <cell r="M160" t="str">
            <v>News outlet</v>
          </cell>
          <cell r="N160" t="str">
            <v>No</v>
          </cell>
          <cell r="Q160" t="str">
            <v>None reported.</v>
          </cell>
          <cell r="S160" t="str">
            <v>QA</v>
          </cell>
          <cell r="T160">
            <v>1</v>
          </cell>
          <cell r="U160">
            <v>44705</v>
          </cell>
          <cell r="V160">
            <v>3550</v>
          </cell>
          <cell r="X160" t="str">
            <v>Nepali migrant worker Kripal Mandal died in Qatar and his employer did not compensate the family and still owes him 15 days worth of pay. The family of Kripal are left to pay back his debt taken to pay recruitment fees on their own.</v>
          </cell>
        </row>
        <row r="161">
          <cell r="B161" t="str">
            <v>https://www.business-humanrights.org/en/latest-news/qatar-world-cup-2022-legacy-dependent-on-fifas-effort-to-redress-abuse-of-workers-who-made-tournament-possible-says-hrw/</v>
          </cell>
          <cell r="J161" t="str">
            <v>Not Reported (Employer - Construction)</v>
          </cell>
          <cell r="K161" t="str">
            <v>Deaths;Denial of freedom of movement;Health: General (including workplace health &amp; safety)</v>
          </cell>
          <cell r="L161" t="str">
            <v>Migrant &amp; immigrant workers (1 - NP - Construction)</v>
          </cell>
          <cell r="M161" t="str">
            <v>NGO</v>
          </cell>
          <cell r="N161" t="str">
            <v>No</v>
          </cell>
          <cell r="Q161" t="str">
            <v>None reported.</v>
          </cell>
          <cell r="S161" t="str">
            <v>QA</v>
          </cell>
          <cell r="T161">
            <v>1</v>
          </cell>
          <cell r="U161">
            <v>44705</v>
          </cell>
          <cell r="V161">
            <v>3549</v>
          </cell>
          <cell r="X161" t="str">
            <v>Nepali migrant worker Mohammad Naddaf was found dead in Qatar after if his family was unable to reach him for four days. Mohammad's employer refused to compensate his family. Mohammad had gone to Qatar as a cleaner but ended up in a labour-intensive job doing construction work. During his employment he had complained to his family that the work was very difficult in the heat and that he had wanted to come home, but his employer had refused him permission to leave.</v>
          </cell>
        </row>
        <row r="163">
          <cell r="B163" t="str">
            <v>https://www.business-humanrights.org/en/latest-news/indian-woman-stuck-in-oman-seeks-jaishankars-immediate-intervention-for-repatriation-2/</v>
          </cell>
          <cell r="C163" t="str">
            <v>Hyundai Motor (part of Hyundai Kia Motor) (Other Value Chain Entity);Oman Trading Establishment (OTE) (Employer)</v>
          </cell>
          <cell r="F163" t="str">
            <v>Automobile &amp; other motor vehicles;Auto parts</v>
          </cell>
          <cell r="K163" t="str">
            <v>Denial of freedom of movement;Intimidation &amp; Threats</v>
          </cell>
          <cell r="L163" t="str">
            <v>Migrant &amp; immigrant workers (1 - IN - Automobile &amp; other motor vehicles)</v>
          </cell>
          <cell r="M163" t="str">
            <v>News outlet</v>
          </cell>
          <cell r="N163" t="str">
            <v>Yes</v>
          </cell>
          <cell r="O163" t="str">
            <v>Resource Centre</v>
          </cell>
          <cell r="Q163" t="str">
            <v>The family of the worker appealed to Indian authorities to repatriate them back to India. Authorities are yet to repatriate or provide remedy to the family. _x000D_
_x000D_
Business &amp; Human Rights Resource Centre contacted both Oman Trading Establishment and Hyundai, for which it is a distributor, to invite them to respond to the article. Neither company responded.</v>
          </cell>
          <cell r="R163" t="str">
            <v>https://www.business-humanrights.org/en/latest-news/oman-employee-of-hyundai-distributor-oman-trading-establishment-reports-threats-after-ote-forced-them-to-write-a-complaint-against-staff-neither-co-responded/</v>
          </cell>
          <cell r="S163" t="str">
            <v>OM</v>
          </cell>
          <cell r="T163">
            <v>1</v>
          </cell>
          <cell r="U163">
            <v>44680</v>
          </cell>
          <cell r="V163">
            <v>3551</v>
          </cell>
          <cell r="X163" t="str">
            <v>Indian migrant worker succumbed to pressure from his employer Oman Trading Establishment to write a complaint against Omani coworkers in exchange for withdrawing a pending case the company has filed against him. The case against him was not taken back regardless, and the complaint against coworkers resulted in hostility and threats from those coworkers against him.</v>
          </cell>
        </row>
        <row r="164">
          <cell r="B164" t="str">
            <v>https://www.business-humanrights.org/en/latest-news/10-nepalis-stranded-in-saudi-arabia-appeal-for-rescue/</v>
          </cell>
          <cell r="C164" t="str">
            <v>Meridian Manpower (Recruiter)</v>
          </cell>
          <cell r="F164" t="str">
            <v>Recruitment agencies</v>
          </cell>
          <cell r="J164" t="str">
            <v>Not Reported (Employer - Construction)</v>
          </cell>
          <cell r="K164" t="str">
            <v>Non-payment of Wages;Recruitment Fees;Restricted Mobility</v>
          </cell>
          <cell r="L164" t="str">
            <v>Migrant &amp; immigrant workers (10 - NP - Construction)</v>
          </cell>
          <cell r="M164" t="str">
            <v>News outlet</v>
          </cell>
          <cell r="N164" t="str">
            <v>No</v>
          </cell>
          <cell r="Q164" t="str">
            <v>The workers appealed to a number of authorities including the Nepali Embassy in Saudi Arabia and the Ministry of Labor, Employment and Social Security, the Department of Foreign Employment to no avail.</v>
          </cell>
          <cell r="S164" t="str">
            <v>SA</v>
          </cell>
          <cell r="T164">
            <v>10</v>
          </cell>
          <cell r="U164">
            <v>44652</v>
          </cell>
          <cell r="V164">
            <v>3546</v>
          </cell>
          <cell r="X164" t="str">
            <v>Ten Nepali workers contracted through a recruitment agency after paying recruitment fees of up to USD1853 to work in a Saudi construction company for almost USD400 were left stranded upon arrival in the Kingdom without the jobs or the promised pay.</v>
          </cell>
        </row>
        <row r="165">
          <cell r="B165" t="str">
            <v>https://www.business-humanrights.org/en/latest-news/the-cost-of-contagion-the-consequences-of-covid-19-for-migrant-workers-in-the-gulf-2/</v>
          </cell>
          <cell r="J165" t="str">
            <v>Not Reported (Employer - Construction)</v>
          </cell>
          <cell r="K165" t="str">
            <v>Health: General (including workplace health &amp; safety);Precarious/unsuitable living conditions</v>
          </cell>
          <cell r="L165" t="str">
            <v>Migrant &amp; immigrant workers (Unknown Number - Unknown Location - Construction)</v>
          </cell>
          <cell r="M165" t="str">
            <v>NGO</v>
          </cell>
          <cell r="N165" t="str">
            <v>No</v>
          </cell>
          <cell r="Q165" t="str">
            <v>None reported.</v>
          </cell>
          <cell r="S165" t="str">
            <v>AE</v>
          </cell>
          <cell r="T165" t="str">
            <v>Number unknown</v>
          </cell>
          <cell r="U165">
            <v>44075</v>
          </cell>
          <cell r="V165">
            <v>2582</v>
          </cell>
          <cell r="X165" t="str">
            <v>In November 2020, NGO Equidem launched a report highlighting the impact of COVID-19 on migrant workers in Saudi Arabia, Qatar and UAE, based on 206 interviews with workers. One construction worker in Dubai told Equidem that the industry does not have capacity to accommodate workers properly during the pandemic and ensure patients are kept in isolation. He was living in rooms with between 10 and 15 people in each.</v>
          </cell>
        </row>
        <row r="166">
          <cell r="B166" t="str">
            <v>https://www.business-humanrights.org/en/latest-news/the-cost-of-contagion-the-consequences-of-covid-19-for-migrant-workers-in-the-gulf-2/</v>
          </cell>
          <cell r="J166" t="str">
            <v>Not Reported (Employer - Software &amp; Services)</v>
          </cell>
          <cell r="K166" t="str">
            <v>Failing to renew visas;Health: General (including workplace health &amp; safety);Precarious/unsuitable living conditions</v>
          </cell>
          <cell r="L166" t="str">
            <v>Migrant &amp; immigrant workers (Unknown Number - Unknown Location - Software &amp; Services)</v>
          </cell>
          <cell r="M166" t="str">
            <v>NGO</v>
          </cell>
          <cell r="N166" t="str">
            <v>No</v>
          </cell>
          <cell r="Q166" t="str">
            <v>None reported.</v>
          </cell>
          <cell r="S166" t="str">
            <v>AE</v>
          </cell>
          <cell r="T166" t="str">
            <v>Number unknown</v>
          </cell>
          <cell r="U166">
            <v>43952</v>
          </cell>
          <cell r="V166">
            <v>2585</v>
          </cell>
          <cell r="X166" t="str">
            <v>In November 2020, NGO Equidem launched a report highlighting the impact of COVID-19 on migrant workers in Saudi Arabia, Qatar and UAE, based on 206 interviews with workers. One IT worker in Abu Dhabi told Equidem he was sharing a room with seven other people, all of whom lost their jobs when visas were not renewed. Workers in the accommodation suffered a "wave" of infections.</v>
          </cell>
        </row>
        <row r="167">
          <cell r="B167" t="str">
            <v>https://www.business-humanrights.org/en/latest-news/the-cost-of-contagion-the-consequences-of-covid-19-for-migrant-workers-in-the-gulf-2/</v>
          </cell>
          <cell r="J167" t="str">
            <v>Not Reported (Employer - Construction)</v>
          </cell>
          <cell r="K167" t="str">
            <v>Health: General (including workplace health &amp; safety);Precarious/unsuitable living conditions</v>
          </cell>
          <cell r="L167" t="str">
            <v>Migrant &amp; immigrant workers (Unknown Number - Unknown Location - Construction)</v>
          </cell>
          <cell r="M167" t="str">
            <v>NGO</v>
          </cell>
          <cell r="N167" t="str">
            <v>No</v>
          </cell>
          <cell r="Q167" t="str">
            <v>None reported.</v>
          </cell>
          <cell r="S167" t="str">
            <v>AE</v>
          </cell>
          <cell r="T167" t="str">
            <v>Number unknown</v>
          </cell>
          <cell r="U167">
            <v>43891</v>
          </cell>
          <cell r="V167">
            <v>2586</v>
          </cell>
          <cell r="X167" t="str">
            <v>In November 2020, NGO Equidem launched a report highlighting the impact of COVID-19 on migrant workers in Saudi Arabia, Qatar and UAE, based on 206 interviews with workers. One worker at a construction company reported poor and cramped living conditions to Equidem; he was concerned about the high COVID-19 transmission risk.</v>
          </cell>
        </row>
        <row r="168">
          <cell r="B168" t="str">
            <v>https://www.business-humanrights.org/en/latest-news/the-cost-of-contagion-the-consequences-of-covid-19-for-migrant-workers-in-the-gulf-2/</v>
          </cell>
          <cell r="J168" t="str">
            <v>Not Reported (Employer - Construction)</v>
          </cell>
          <cell r="K168" t="str">
            <v>Health: General (including workplace health &amp; safety);Precarious/unsuitable living conditions</v>
          </cell>
          <cell r="L168" t="str">
            <v>Migrant &amp; immigrant workers (1 - IN - Construction)</v>
          </cell>
          <cell r="M168" t="str">
            <v>NGO</v>
          </cell>
          <cell r="N168" t="str">
            <v>No</v>
          </cell>
          <cell r="Q168" t="str">
            <v>None reported.</v>
          </cell>
          <cell r="S168" t="str">
            <v>AE</v>
          </cell>
          <cell r="T168" t="str">
            <v>Number unknown</v>
          </cell>
          <cell r="U168">
            <v>43952</v>
          </cell>
          <cell r="V168">
            <v>2589</v>
          </cell>
          <cell r="X168" t="str">
            <v>In November 2020, NGO Equidem launched a report highlighting the impact of COVID-19 on migrant workers in Saudi Arabia, Qatar and UAE, based on 206 interviews with workers. One construction worker in Dubai told Equidem that he had concerns regarding the spread of COVID-19 among workers living in close proximity with each other who were unable to social distance.</v>
          </cell>
        </row>
        <row r="169">
          <cell r="B169" t="str">
            <v>https://www.business-humanrights.org/en/latest-news/the-cost-of-contagion-the-consequences-of-covid-19-for-migrant-workers-in-the-gulf-2/</v>
          </cell>
          <cell r="J169" t="str">
            <v>Not Reported (Employer - Hotel)</v>
          </cell>
          <cell r="K169" t="str">
            <v>Health: General (including workplace health &amp; safety);Non-payment of Wages</v>
          </cell>
          <cell r="L169" t="str">
            <v>Migrant &amp; immigrant workers (Unknown Number - Unknown Location - Hotel)</v>
          </cell>
          <cell r="M169" t="str">
            <v>NGO</v>
          </cell>
          <cell r="N169" t="str">
            <v>No</v>
          </cell>
          <cell r="Q169" t="str">
            <v>None reported.</v>
          </cell>
          <cell r="S169" t="str">
            <v>AE</v>
          </cell>
          <cell r="T169" t="str">
            <v>Number unknown</v>
          </cell>
          <cell r="U169">
            <v>44013</v>
          </cell>
          <cell r="V169">
            <v>2609</v>
          </cell>
          <cell r="X169" t="str">
            <v>In November 2020, NGO Equidem launched a report highlighting the impact of COVID-19 on migrant workers in Saudi Arabia, Qatar and UAE, based on 206 interviews with workers. One hotel worker told Equidem the hotel had a policy of reducing pay if workers took leave - whether or not because they were sick.</v>
          </cell>
        </row>
        <row r="170">
          <cell r="B170" t="str">
            <v>https://www.business-humanrights.org/en/latest-news/the-cost-of-contagion-the-consequences-of-covid-19-for-migrant-workers-in-the-gulf-2/</v>
          </cell>
          <cell r="J170" t="str">
            <v>Not Reported (Employer - Transport: General)</v>
          </cell>
          <cell r="K170" t="str">
            <v>Health: General (including workplace health &amp; safety);Intimidation &amp; Threats</v>
          </cell>
          <cell r="L170" t="str">
            <v>Migrant &amp; immigrant workers (1 - IN - Transport: General)</v>
          </cell>
          <cell r="M170" t="str">
            <v>NGO</v>
          </cell>
          <cell r="N170" t="str">
            <v>No</v>
          </cell>
          <cell r="Q170" t="str">
            <v>None reported.</v>
          </cell>
          <cell r="S170" t="str">
            <v>AE</v>
          </cell>
          <cell r="T170">
            <v>1</v>
          </cell>
          <cell r="U170">
            <v>43922</v>
          </cell>
          <cell r="V170">
            <v>2581</v>
          </cell>
          <cell r="X170" t="str">
            <v>In November 2020, NGO Equidem launched a report highlighting the impact of COVID-19 on migrant workers in Saudi Arabia, Qatar and UAE, based on 206 interviews with workers. One worker at Dubai International Airport was placed on leave in March but was the pressured by his employer to return to work, despite a large number of airport employees testing positive for the virus. He was otherwise faced with being terminated from work</v>
          </cell>
        </row>
        <row r="171">
          <cell r="B171" t="str">
            <v>https://www.business-humanrights.org/en/latest-news/the-cost-of-contagion-the-consequences-of-covid-19-for-migrant-workers-in-the-gulf-2/</v>
          </cell>
          <cell r="J171" t="str">
            <v>Not Reported (Employer - Transport: General)</v>
          </cell>
          <cell r="K171" t="str">
            <v>Failing to renew visas;Intimidation &amp; Threats;Right to food</v>
          </cell>
          <cell r="L171" t="str">
            <v>Migrant &amp; immigrant workers (1 - IN - Transport: General)</v>
          </cell>
          <cell r="M171" t="str">
            <v>NGO</v>
          </cell>
          <cell r="N171" t="str">
            <v>No</v>
          </cell>
          <cell r="Q171" t="str">
            <v>None reported.</v>
          </cell>
          <cell r="S171" t="str">
            <v>AE</v>
          </cell>
          <cell r="T171">
            <v>1</v>
          </cell>
          <cell r="U171">
            <v>43952</v>
          </cell>
          <cell r="V171">
            <v>2576</v>
          </cell>
          <cell r="X171" t="str">
            <v>In November 2020, NGO Equidem launched a report highlighting the impact of COVID-19 on migrant workers in Saudi Arabia, Qatar and UAE, based on 206 interviews with workers._x000D_
_x000D_
Workers employed as valet drivers in Dubai said when their visas expired in April their employer refused to renew it and said workers were told they had to sign consent to go home otherwise the company would not provide them with food.</v>
          </cell>
        </row>
        <row r="172">
          <cell r="B172" t="str">
            <v>https://www.business-humanrights.org/en/latest-news/uae-recruitment-agencies-allegedly-trafficked-filipina-maids-to-syria-where-they-were-subject-to-abuse-unpaid-labour-incl-co-comments/</v>
          </cell>
          <cell r="J172" t="str">
            <v>Not Reported (Recruiter - Recruitment agencies)</v>
          </cell>
          <cell r="K172" t="str">
            <v>Beatings &amp; violence;Denial of Freedom of Expression/Assembly;Human Trafficking;Imprisonment;Intimidation &amp; Threats;Non-payment of Wages;Precarious/unsuitable living conditions;Restricted Mobility;Right to food</v>
          </cell>
          <cell r="L172" t="str">
            <v>Migrant &amp; immigrant workers (35 - PH - Domestic worker agencies)</v>
          </cell>
          <cell r="M172" t="str">
            <v>News outlet</v>
          </cell>
          <cell r="N172" t="str">
            <v>No</v>
          </cell>
          <cell r="Q172" t="str">
            <v>The Post reported that 35 women had been given refuge at the Philippine Embassy in Damascus. The Philippine Department of Foreign Affairs has stated that it is taking the report "seriously" and that 12 of the women currently at the Embassy are due for repatriation by the end of January. _x000D_
 _x000D_
 The women had reported having their phones taken from them by the Ambassador to prevent them from contacting their families. Several women reported being pressured by Embassy staff to return to the Syrian households they had left. Some had been stranded in the Embassy for two years, unable to obtain Syrian exit visas and money to fly home. _x000D_
 _x000D_
 On Wednesday 7 July 2021, The Department of Foreign Affairs announced that police had arrested a trafficker on the basis of affidavits from Filipinas in Syria, which were collected as a result of the WP article. The Philippine government has also removed the ambassador to Syria and other embassy staff. _x000D_
 _x000D_
 The women held in the embassy were repatriated between February and June.</v>
          </cell>
          <cell r="S172" t="str">
            <v>AE</v>
          </cell>
          <cell r="T172">
            <v>35</v>
          </cell>
          <cell r="U172">
            <v>44220</v>
          </cell>
          <cell r="V172">
            <v>2646</v>
          </cell>
          <cell r="X172" t="str">
            <v>A Washington Post investigation has found dozens of Filipinas who were recruited to work in the United Arab Emirates were trafficked to Syria to work as maids after their UAE recruitment agencies detained them and threatened them if they did not go to Syria. At times the workers were subjected to physical and sexual attacks by their employers and denied the salaries they were promised.</v>
          </cell>
        </row>
        <row r="173">
          <cell r="B173" t="str">
            <v>https://www.business-humanrights.org/en/latest-news/kuwait-200-migrant-workers-strike-to-protest-months-of-unpaid-wages-withheld-passports-poor-living-conditions/</v>
          </cell>
          <cell r="J173" t="str">
            <v>Not Reported (Employer - Construction)</v>
          </cell>
          <cell r="K173" t="str">
            <v>Denial of Freedom of Expression/Assembly;Failing to renew visas;Health: General (including workplace health &amp; safety);Intimidation &amp; Threats;Non-payment of Wages;Precarious/unsuitable living conditions;Right to food;Withholding Passports</v>
          </cell>
          <cell r="L173" t="str">
            <v>Migrant &amp; immigrant workers (Unknown Number - EG - Construction);Migrant &amp; immigrant workers (Unknown Number - IN - Construction);Migrant &amp; immigrant workers (Unknown Number - MZ - Construction);Migrant &amp; immigrant workers (Unknown Number - ZW - Construction)</v>
          </cell>
          <cell r="M173" t="str">
            <v>News outlet</v>
          </cell>
          <cell r="N173" t="str">
            <v>No</v>
          </cell>
          <cell r="Q173" t="str">
            <v>The workers staged a peaceful sit-in to protest their treatment. Kuwait's amnesty for workers with expired visas has prevented them from having irregular status. They filed a written letter of complaint with the Ministry of Labor reporting also that they have been experiencing regular water and power cuts to their accommodation because the employer had not paid their rent. The workers were also having to buy their own food.</v>
          </cell>
          <cell r="S173" t="str">
            <v>KW</v>
          </cell>
          <cell r="T173">
            <v>200</v>
          </cell>
          <cell r="U173">
            <v>44008</v>
          </cell>
          <cell r="V173">
            <v>2647</v>
          </cell>
          <cell r="X173" t="str">
            <v>In June 2020 the Kuwait Times reported on a case of 200 workers alleging they had not been paid for four months and were being forced to return home. The company filed absconding cases against the workers, cancelling their IDs and visas to force them to be repatriated without being paid.</v>
          </cell>
        </row>
        <row r="174">
          <cell r="B174" t="str">
            <v>https://www.business-humanrights.org/en/latest-news/migrant-workers-face-increasing-non-payment-of-wages-social-security-as-employment-after-covid-19-looks-uncertain/</v>
          </cell>
          <cell r="J174" t="str">
            <v>Not Reported (Employer - Construction)</v>
          </cell>
          <cell r="K174" t="str">
            <v>Non-payment of Wages;Right to food</v>
          </cell>
          <cell r="L174" t="str">
            <v>Migrant &amp; immigrant workers (Unknown Number - IN - Construction)</v>
          </cell>
          <cell r="M174" t="str">
            <v>NGO</v>
          </cell>
          <cell r="N174" t="str">
            <v>No</v>
          </cell>
          <cell r="Q174" t="str">
            <v>No information was reported on the company's response. The workers were supported by community organisations who provided them with food and air tickets.</v>
          </cell>
          <cell r="S174" t="str">
            <v>OM</v>
          </cell>
          <cell r="T174">
            <v>6</v>
          </cell>
          <cell r="U174">
            <v>44201</v>
          </cell>
          <cell r="V174">
            <v>2648</v>
          </cell>
          <cell r="X174" t="str">
            <v>An Indian worker who flew to Oman in September 2019 was denied pay by February 2020 as there was no work. They were not paid during the lockdown and did not have money or food. The worker who reported to Migrant Rights was also facing the financial pressure of paying off loans.</v>
          </cell>
        </row>
        <row r="175">
          <cell r="B175" t="str">
            <v>https://www.business-humanrights.org/en/latest-news/uae-personal-account-tells-of-the-impact-of-covid-19-loss-of-earnings-on-migrant-workers-families-and-communities/</v>
          </cell>
          <cell r="J175" t="str">
            <v>Not Reported (Employer - Taxi)</v>
          </cell>
          <cell r="K175" t="str">
            <v>Health: General (including workplace health &amp; safety);Non-payment of Wages;Precarious/unsuitable living conditions;Right to food</v>
          </cell>
          <cell r="L175" t="str">
            <v>Migrant &amp; immigrant workers (Unknown Number - Unknown Location - Transport: General)</v>
          </cell>
          <cell r="M175" t="str">
            <v>NGO</v>
          </cell>
          <cell r="N175" t="str">
            <v>No</v>
          </cell>
          <cell r="Q175" t="str">
            <v>None reported.</v>
          </cell>
          <cell r="S175" t="str">
            <v>AE</v>
          </cell>
          <cell r="T175">
            <v>1</v>
          </cell>
          <cell r="U175">
            <v>44215</v>
          </cell>
          <cell r="V175">
            <v>2650</v>
          </cell>
          <cell r="X175" t="str">
            <v>The son of a Bangladeshi worker in Abu Dhabi told Migrant Rights of his experience during the COVID-19 pandemic. His father was in lockdown for months, unable to get vital medicines sent to him from home he had to resort to paying for them locally at a high cost, using all his savings. His dormitory was very small and his health began to deteriorate. _x000D_
_x000D_
Once the lockdown was lifted,  the worker began to work again for his taxi company employer, but if he did not earn above a certain amount each month he was paid nothing. The company also started terminating employees.</v>
          </cell>
        </row>
        <row r="176">
          <cell r="B176" t="str">
            <v>https://www.business-humanrights.org/en/latest-news/the-cost-of-contagion-the-consequences-of-covid-19-for-migrant-workers-in-the-gulf-2/</v>
          </cell>
          <cell r="J176" t="str">
            <v>Not Reported (Employer - Technology, telecom &amp; electronics)</v>
          </cell>
          <cell r="K176" t="str">
            <v>Right to food</v>
          </cell>
          <cell r="L176" t="str">
            <v>Migrant &amp; immigrant workers (1 - IN - Software &amp; Services)</v>
          </cell>
          <cell r="M176" t="str">
            <v>NGO</v>
          </cell>
          <cell r="N176" t="str">
            <v>No</v>
          </cell>
          <cell r="Q176" t="str">
            <v>None reported.</v>
          </cell>
          <cell r="S176" t="str">
            <v>AE</v>
          </cell>
          <cell r="T176" t="str">
            <v>Number unknown</v>
          </cell>
          <cell r="U176">
            <v>43952</v>
          </cell>
          <cell r="V176">
            <v>2574</v>
          </cell>
          <cell r="X176" t="str">
            <v>In November 2020, NGO Equidem launched a report highlighting the impact of COVID-19 on migrant workers in Saudi Arabia, Qatar and UAE, based on 206 interviews with workers._x000D_
_x000D_
One worker with a Dubai IT company told Equidem they had received no help from the company or government even though they repeatedly contacted the company about a lack of food and water. The worker had not received information about salaries or benefits either.</v>
          </cell>
        </row>
        <row r="177">
          <cell r="B177" t="str">
            <v>https://www.business-humanrights.org/en/latest-news/uae-as-law-change-allows-employers-to-determine-rest-days-workers-report-working-overtime-while-cos-delay-decision/</v>
          </cell>
          <cell r="J177" t="str">
            <v>Not Reported (Employer - Catering &amp; food services)</v>
          </cell>
          <cell r="K177" t="str">
            <v>Health: General (including workplace health &amp; safety)</v>
          </cell>
          <cell r="L177" t="str">
            <v>Migrant &amp; immigrant workers (1 - Unknown Location - Catering &amp; food services)</v>
          </cell>
          <cell r="M177" t="str">
            <v>News outlet</v>
          </cell>
          <cell r="N177" t="str">
            <v>No</v>
          </cell>
          <cell r="Q177" t="str">
            <v>None reported</v>
          </cell>
          <cell r="S177" t="str">
            <v>AE</v>
          </cell>
          <cell r="T177">
            <v>1</v>
          </cell>
          <cell r="U177">
            <v>44589</v>
          </cell>
          <cell r="V177">
            <v>2565</v>
          </cell>
          <cell r="X177" t="str">
            <v>As the UAE shifted work weeks from Sundays-Thursdays to Mondays-Fridays, an employee in a restaurant in Dubai reported working 12+ hours seven days a week including Fridays which were days off prior to the shift of the work week, and with delay in shift implementation, the employee is left with no days off.</v>
          </cell>
        </row>
        <row r="178">
          <cell r="B178" t="str">
            <v>https://www.business-humanrights.org/en/latest-news/uae-as-law-change-allows-employers-to-determine-rest-days-workers-report-working-overtime-while-cos-delay-decision/</v>
          </cell>
          <cell r="J178" t="str">
            <v>Not Reported (Employer - Automobile &amp; other motor vehicles)</v>
          </cell>
          <cell r="K178" t="str">
            <v>Denial of Freedom of Expression/Assembly;Intimidation &amp; Threats</v>
          </cell>
          <cell r="L178" t="str">
            <v>Migrant &amp; immigrant workers (1 - Unknown Location - Automobile &amp; other motor vehicles)</v>
          </cell>
          <cell r="M178" t="str">
            <v>News outlet</v>
          </cell>
          <cell r="N178" t="str">
            <v>No</v>
          </cell>
          <cell r="Q178" t="str">
            <v>None reported</v>
          </cell>
          <cell r="S178" t="str">
            <v>AE</v>
          </cell>
          <cell r="T178">
            <v>1</v>
          </cell>
          <cell r="U178">
            <v>44589</v>
          </cell>
          <cell r="V178">
            <v>2564</v>
          </cell>
          <cell r="X178" t="str">
            <v>As the UAE shifted work weeks from Sundays-Thursdays to Mondays-Fridays, an employee in the private sector reported their employer made them work seven days a week as employer stalled the implementation of the new work schedule. Fearing retaliation, the employee was hesistant to submit complaints to the respective authorities.</v>
          </cell>
        </row>
        <row r="179">
          <cell r="B179" t="str">
            <v>https://www.business-humanrights.org/en/latest-news/gcc-evidence-suggests-wage-theft-remains-a-prevalent-issue-for-migrant-workers-in-the-region/</v>
          </cell>
          <cell r="J179" t="str">
            <v>Not Reported (Employer - Construction)</v>
          </cell>
          <cell r="K179" t="str">
            <v>Non-payment of Wages;Recruitment Fees</v>
          </cell>
          <cell r="L179" t="str">
            <v>Migrant &amp; immigrant workers (120 - IN - Construction)</v>
          </cell>
          <cell r="M179" t="str">
            <v>News outlet</v>
          </cell>
          <cell r="N179" t="str">
            <v>No</v>
          </cell>
          <cell r="Q179" t="str">
            <v>None reported.</v>
          </cell>
          <cell r="S179" t="str">
            <v>SA</v>
          </cell>
          <cell r="T179">
            <v>120</v>
          </cell>
          <cell r="U179">
            <v>44577</v>
          </cell>
          <cell r="V179">
            <v>2561</v>
          </cell>
          <cell r="X179" t="str">
            <v>A story feautre by Al Bawaba revealed that wage theft remained a reality for many migrant workers in the gulf and is prevalent in various forms. 120 migrant workers in Saudi Arabia, one of which is Ibrahim S. from India, reportedly paid hefty recruitment fees ranging from USD673 and USD1,076 to be able to work for a construction company in the Kingdom. Furthermore, they were not remunerated for their work since 2017.</v>
          </cell>
        </row>
        <row r="180">
          <cell r="B180" t="str">
            <v>https://www.business-humanrights.org/en/latest-news/kuwait-former-bangladeshi-mp-guilty-of-human-trafficking-facilitating-migrant-worker-travel-on-fake-contracts/</v>
          </cell>
          <cell r="J180" t="str">
            <v>Not Reported (Employer - Construction)</v>
          </cell>
          <cell r="K180" t="str">
            <v>Beatings &amp; violence;Human Trafficking;Recruitment Fees</v>
          </cell>
          <cell r="L180" t="str">
            <v>Migrant &amp; immigrant workers (Unknown Number - BD - Unknown Sector)</v>
          </cell>
          <cell r="M180" t="str">
            <v>News outlet</v>
          </cell>
          <cell r="N180" t="str">
            <v>No</v>
          </cell>
          <cell r="Q180" t="str">
            <v>Mohammed Shahid was sentenced to seven years in prison, a fine of KD2.7million (USD 8.9million) and deportation after he served his sentence.</v>
          </cell>
          <cell r="S180" t="str">
            <v>KW</v>
          </cell>
          <cell r="T180" t="str">
            <v>Number unknown</v>
          </cell>
          <cell r="U180">
            <v>44529</v>
          </cell>
          <cell r="V180">
            <v>2539</v>
          </cell>
          <cell r="X180" t="str">
            <v>In November 2021, an ex Bangladeshi MP received a final sentence in a human trafficking trial that also found him guilty of money laundering and mistreating his employees. Mohammed Shahid was charged with receiving money from workers to bring them into Kuwait through a company he managed.</v>
          </cell>
        </row>
        <row r="181">
          <cell r="B181" t="str">
            <v>https://www.business-humanrights.org/en/latest-news/uae-abu-dhabi-court-rejects-health-safety-lawsuit-of-worker-who-sought-compensation-for-losing-fingers-at-work/</v>
          </cell>
          <cell r="J181" t="str">
            <v>Not Reported (Employer - Manufacturing: General)</v>
          </cell>
          <cell r="K181" t="str">
            <v>Health: General (including workplace health &amp; safety);Injuries</v>
          </cell>
          <cell r="L181" t="str">
            <v>Migrant &amp; immigrant workers (1 - Unknown Location - Manufacturing: General)</v>
          </cell>
          <cell r="M181" t="str">
            <v>News outlet</v>
          </cell>
          <cell r="N181" t="str">
            <v>No</v>
          </cell>
          <cell r="Q181" t="str">
            <v>The worker took the factory owner to court requesting compensation and the cost of a tuorist ticket. The Court rejected the law suit and ordered the worker to pay fees, finding a lack of proof for the claim of a health and safety breach.</v>
          </cell>
          <cell r="S181" t="str">
            <v>AE</v>
          </cell>
          <cell r="T181">
            <v>1</v>
          </cell>
          <cell r="U181">
            <v>44523</v>
          </cell>
          <cell r="V181">
            <v>2538</v>
          </cell>
          <cell r="X181" t="str">
            <v>While at work in a factory, a worker sustained a work injury resulting the loss of three fingers. He alleged this was due to the lack of safety and protection equipment at work.</v>
          </cell>
        </row>
        <row r="182">
          <cell r="B182" t="str">
            <v>https://www.business-humanrights.org/en/latest-news/bahrain-construction-workers-protest-ends-in-improved-living-conditions/</v>
          </cell>
          <cell r="J182" t="str">
            <v>Not Reported (Employer - Construction)</v>
          </cell>
          <cell r="K182" t="str">
            <v>Precarious/unsuitable living conditions</v>
          </cell>
          <cell r="L182" t="str">
            <v>Migrant &amp; immigrant workers (Unknown Number - IN - Construction);Migrant &amp; immigrant workers (Unknown Number - NP - Construction)</v>
          </cell>
          <cell r="M182" t="str">
            <v>News outlet</v>
          </cell>
          <cell r="N182" t="str">
            <v>No</v>
          </cell>
          <cell r="Q182" t="str">
            <v>Following the intervention of labour authorities who visited the workers' camp, the company met workers' demands by correcting conditions and improving accommodation services. The workers ended the strike and returned to work.</v>
          </cell>
          <cell r="S182" t="str">
            <v>BH</v>
          </cell>
          <cell r="T182" t="str">
            <v>Number unknown</v>
          </cell>
          <cell r="U182">
            <v>44452</v>
          </cell>
          <cell r="V182">
            <v>2523</v>
          </cell>
          <cell r="X182" t="str">
            <v>In September 2021, migrant workers (mostly from Nepal and India) at an unnamed construction company protested over poor living conditions.</v>
          </cell>
        </row>
        <row r="183">
          <cell r="B183" t="str">
            <v>https://www.business-humanrights.org/en/latest-news/uae-turns-a-blind-eye-to-rampant-abuse-of-its-visit-visa-employer-pays-model-only-on-paper/</v>
          </cell>
          <cell r="J183" t="str">
            <v>Not Reported (Employer - Cleaning &amp; maintenance)</v>
          </cell>
          <cell r="K183" t="str">
            <v>Intimidation &amp; Threats;Recruitment Fees</v>
          </cell>
          <cell r="L183" t="str">
            <v>Migrant &amp; immigrant workers (1 - NP - Cleaning &amp; maintenance)</v>
          </cell>
          <cell r="M183" t="str">
            <v>NGO</v>
          </cell>
          <cell r="N183" t="str">
            <v>No</v>
          </cell>
          <cell r="Q183" t="str">
            <v>Not reported.</v>
          </cell>
          <cell r="S183" t="str">
            <v>AE</v>
          </cell>
          <cell r="T183">
            <v>1</v>
          </cell>
          <cell r="U183">
            <v>44459</v>
          </cell>
          <cell r="V183">
            <v>2466</v>
          </cell>
          <cell r="X183" t="str">
            <v>In September 2021, Migrant-Rights.org reported on the situation of migrant workers recruited in the UAE via visit visas, despite the Nepal government ban on workers travelling on visit visas for employment. One Nepali worker stated he got a job at a cleaning company in the UAE but is now expected to pay NPR 150,000 [USD 1,278] in recruitment fees. He has borrowed the money from a lender at 9% interest and that it will take six months to settle the loan. The worker was afraid to divulge the "well-known" company's name for fear he would lose his visa.</v>
          </cell>
        </row>
        <row r="184">
          <cell r="B184" t="str">
            <v>https://www.business-humanrights.org/en/latest-news/uae-two-asian-maintenance-workers-die-after-unlicensed-electrical-co-failed-to-meet-safety-requirements/</v>
          </cell>
          <cell r="J184" t="str">
            <v>Not Reported (Employer - Cleaning &amp; maintenance)</v>
          </cell>
          <cell r="K184" t="str">
            <v>Deaths;Health: General (including workplace health &amp; safety)</v>
          </cell>
          <cell r="L184" t="str">
            <v>Migrant &amp; immigrant workers (2 - Asia &amp; Pacific - Cleaning &amp; maintenance)</v>
          </cell>
          <cell r="M184" t="str">
            <v>News outlet</v>
          </cell>
          <cell r="N184" t="str">
            <v>No</v>
          </cell>
          <cell r="Q184" t="str">
            <v>The authorities initiated an investigation into the accident and the bodies of the workers were transferred to forensic medicine to determine the cause of the death.</v>
          </cell>
          <cell r="S184" t="str">
            <v>AE</v>
          </cell>
          <cell r="T184">
            <v>2</v>
          </cell>
          <cell r="U184">
            <v>44422</v>
          </cell>
          <cell r="V184">
            <v>2447</v>
          </cell>
          <cell r="X184" t="str">
            <v>Two Asian maintenance workers died while carrying out servicing work on a fish pond in Dubai. The accident was attributed to poor and inadequate electrical wiring work provided by an unlicensed company that failed to meet safety requirements.</v>
          </cell>
        </row>
        <row r="185">
          <cell r="B185" t="str">
            <v>https://www.business-humanrights.org/en/latest-news/saudi-arabia-female-kenyan-workers-stranded-abused-after-searching-for-work-via-home-recruitment-agency/</v>
          </cell>
          <cell r="J185" t="str">
            <v>Not Reported (Recruiter - Recruitment agencies)</v>
          </cell>
          <cell r="K185" t="str">
            <v>Beatings &amp; violence;Denial of Freedom of Expression/Assembly;Health: General (including workplace health &amp; safety);Imprisonment;Injuries;Precarious/unsuitable living conditions;Restricted Mobility;Right to food</v>
          </cell>
          <cell r="L185" t="str">
            <v>Migrant &amp; immigrant workers (2 - KE - Domestic worker agencies)</v>
          </cell>
          <cell r="M185" t="str">
            <v>News outlet</v>
          </cell>
          <cell r="N185" t="str">
            <v>No</v>
          </cell>
          <cell r="Q185" t="str">
            <v>The workers recorded a video appealing to their government to help them to return home.</v>
          </cell>
          <cell r="S185" t="str">
            <v>SA</v>
          </cell>
          <cell r="T185" t="str">
            <v>Number unknown</v>
          </cell>
          <cell r="U185">
            <v>44408</v>
          </cell>
          <cell r="V185">
            <v>2446</v>
          </cell>
          <cell r="X185" t="str">
            <v>A group of female Kenyan workers, who traveled to Saudi Arabia in search of work through a recruiting agency in Kenya, alleged that they have been enduring devastating living conditions for three months. They claimed that they have been locked up together in a house, with little or no access to food, water, medical care or other basic necessities. The workers also alleged that they were denied access to their phones. One of the workers further said that there were many cases of severe assaults by employers, some of which resulted in paralysis.</v>
          </cell>
        </row>
        <row r="186">
          <cell r="B186" t="str">
            <v>https://www.business-humanrights.org/en/latest-news/uae-construction-co-to-compensate-permanently-disabled-migrant-worker-after-co-site-engineer-found-guilty-of-negligence/</v>
          </cell>
          <cell r="J186" t="str">
            <v>Not Reported (Employer - Construction)</v>
          </cell>
          <cell r="K186" t="str">
            <v>Health: General (including workplace health &amp; safety);Injuries</v>
          </cell>
          <cell r="L186" t="str">
            <v>Migrant &amp; immigrant workers (1 - Asia &amp; Pacific - Construction)</v>
          </cell>
          <cell r="M186" t="str">
            <v>News outlet</v>
          </cell>
          <cell r="N186" t="str">
            <v>No</v>
          </cell>
          <cell r="Q186" t="str">
            <v>In July 2021 the Abu Dhabi Criminal Court found the construction company and its site engineer guilty of negligence. They were ordered to pay the worker compensation.</v>
          </cell>
          <cell r="S186" t="str">
            <v>AE</v>
          </cell>
          <cell r="T186">
            <v>1</v>
          </cell>
          <cell r="U186">
            <v>44391</v>
          </cell>
          <cell r="V186">
            <v>2441</v>
          </cell>
          <cell r="X186" t="str">
            <v>An Asian construction worker sustained physical trauma in an accident at a work site.</v>
          </cell>
        </row>
        <row r="187">
          <cell r="B187" t="str">
            <v>https://www.business-humanrights.org/en/latest-news/crying-out-for-justice-wage-theft-against-migrant-workers-during-covid-19-vol2-2/</v>
          </cell>
          <cell r="J187" t="str">
            <v>Not Reported (Employer - Food &amp; beverage);Not Reported (Recruiter - Recruitment agencies)</v>
          </cell>
          <cell r="K187" t="str">
            <v>Contract Substitution;Intimidation &amp; Threats;Non-payment of Wages;Restricted Mobility;Withholding Passports</v>
          </cell>
          <cell r="L187" t="str">
            <v>Migrant &amp; immigrant workers (1 - IN - Food &amp; beverage)</v>
          </cell>
          <cell r="M187" t="str">
            <v>NGO</v>
          </cell>
          <cell r="N187" t="str">
            <v>No</v>
          </cell>
          <cell r="Q187" t="str">
            <v>None reported.</v>
          </cell>
          <cell r="S187" t="str">
            <v>SA</v>
          </cell>
          <cell r="T187">
            <v>1</v>
          </cell>
          <cell r="U187">
            <v>44377</v>
          </cell>
          <cell r="V187">
            <v>2436</v>
          </cell>
          <cell r="X187" t="str">
            <v>In June 2021, Migrant Forum Asia released the second volume of its analysis report “Crying out for Justice: Wage theft against migrant workers during COVID-19”, analysing 1,113 cases documented between January and May 2021. Among those recorded was a case of an Indian worker who was recruited through a recruiting agent to work as driver at an Indian household in Saudi Arabia. However, he was cheated and taken to an Arab’s family for work. The family runs a bakery and he was asked to work in packing and cleaning, then he was shifted to sales. He alleged that he did not receive wages since November 2020. When he asked about his wages, they accused him of stealing 60,000 Saudi Riyals (approx. USD 16,000). He alleged that he was forced to sign a paper in Arabic which says that he owes them 60,000 Saudi Riyals and that his passport was withheld so that he cannot return home.</v>
          </cell>
        </row>
        <row r="188">
          <cell r="B188" t="str">
            <v>https://www.business-humanrights.org/en/latest-news/uae-indian-engineer-terminated-during-covid-19-still-fighting-court-case-for-6-months-unpaid-wages-benefits/</v>
          </cell>
          <cell r="J188" t="str">
            <v>Not Reported (Employer - Construction)</v>
          </cell>
          <cell r="K188" t="str">
            <v>Intimidation &amp; Threats;Non-payment of Wages;Precarious/unsuitable living conditions;Right to food</v>
          </cell>
          <cell r="L188" t="str">
            <v>Migrant &amp; immigrant workers (1 - IN - Construction);Migrant &amp; immigrant workers (Unknown Number - Unknown Location - Construction)</v>
          </cell>
          <cell r="M188" t="str">
            <v>NGO</v>
          </cell>
          <cell r="N188" t="str">
            <v>No</v>
          </cell>
          <cell r="Q188" t="str">
            <v>None reported.</v>
          </cell>
          <cell r="S188" t="str">
            <v>AE</v>
          </cell>
          <cell r="T188" t="str">
            <v>Number unknown</v>
          </cell>
          <cell r="U188">
            <v>44365</v>
          </cell>
          <cell r="V188">
            <v>2434</v>
          </cell>
          <cell r="X188" t="str">
            <v>An Indian engineer alleged that that he has not been paid his salaries and other benefits after being laid off by his company. He has been fighting a case in  a UAE court for his unpaid salaries and benefits. He further said that majority of the 2,000 workers of the company were  laid off post-COVID-19. Blue-collar workers  were allegedly forced by the company to quit the UAE after agreeing for 1/10th of their unpaid salary.</v>
          </cell>
        </row>
        <row r="189">
          <cell r="B189" t="str">
            <v>https://www.business-humanrights.org/en/latest-news/uae-employer-illegally-asked-worker-to-pay-hiring-costs-upon-resignation/</v>
          </cell>
          <cell r="J189" t="str">
            <v>Not Reported (Employer - Hotel)</v>
          </cell>
          <cell r="K189" t="str">
            <v>Recruitment Fees</v>
          </cell>
          <cell r="L189" t="str">
            <v>Migrant &amp; immigrant workers (1 - Unknown Location - Hotel)</v>
          </cell>
          <cell r="M189" t="str">
            <v>News outlet</v>
          </cell>
          <cell r="N189" t="str">
            <v>No</v>
          </cell>
          <cell r="Q189" t="str">
            <v>None reported.</v>
          </cell>
          <cell r="S189" t="str">
            <v>AE</v>
          </cell>
          <cell r="T189">
            <v>1</v>
          </cell>
          <cell r="U189">
            <v>44331</v>
          </cell>
          <cell r="V189">
            <v>2422</v>
          </cell>
          <cell r="X189" t="str">
            <v>A migrant worker alleged that his employer asked him to pay Dh 3,700 (approx. USD 1000) for employment fees upon resignation.</v>
          </cell>
        </row>
        <row r="190">
          <cell r="B190" t="str">
            <v>https://www.business-humanrights.org/en/latest-news/kenya-recruitment-agency-says-it-is-not-responsible-for-conduct-of-employers-after-allegations-of-torture-of-immigrant-worker-in-saudi-arabia/</v>
          </cell>
          <cell r="J190" t="str">
            <v>Not Reported (Recruiter - Recruitment agencies)</v>
          </cell>
          <cell r="K190" t="str">
            <v>Beatings &amp; violence;Human Trafficking;Restricted Mobility</v>
          </cell>
          <cell r="L190" t="str">
            <v>Migrant &amp; immigrant workers (1 - KE - Domestic worker agencies)</v>
          </cell>
          <cell r="M190" t="str">
            <v>News outlet</v>
          </cell>
          <cell r="N190" t="str">
            <v>No</v>
          </cell>
          <cell r="Q190" t="str">
            <v>A relative of the worker called the agency that had recruited her; a representative stated that the firm only connected workers and employers and denied responsibility for the workers' welfare.</v>
          </cell>
          <cell r="S190" t="str">
            <v>SA</v>
          </cell>
          <cell r="T190">
            <v>1</v>
          </cell>
          <cell r="U190">
            <v>44200</v>
          </cell>
          <cell r="V190">
            <v>2376</v>
          </cell>
          <cell r="X190" t="str">
            <v>In January 2021, The Kenya Standard reported on the case of a domestic worker who was being physically abused by her employer in Saudi Arabia. Allegedly, the agency that had placed her told her she was being recruited for a position in Australia, and when she tried to contact them about the abuse they were not taking her calls.</v>
          </cell>
        </row>
        <row r="191">
          <cell r="B191" t="str">
            <v>https://www.business-humanrights.org/en/latest-news/video-egyptian-school-guard-in-kuwait-cries-after-not-receiving-salary-for-5-months/</v>
          </cell>
          <cell r="J191" t="str">
            <v>Government (Client - Sector not reported/applicable);Not Reported (Labour Supplier - Labour supplier)</v>
          </cell>
          <cell r="K191" t="str">
            <v>Non-payment of Wages</v>
          </cell>
          <cell r="L191" t="str">
            <v>Migrant &amp; immigrant workers (1 - EG - Security companies);Migrant &amp; immigrant workers (299 - Unknown Location - Security companies)</v>
          </cell>
          <cell r="M191" t="str">
            <v>News outlet</v>
          </cell>
          <cell r="N191" t="str">
            <v>No</v>
          </cell>
          <cell r="Q191" t="str">
            <v>The government investigated the incident. The Public Authority for Manpower gave the company 24 hours to pay all delayed wages to its workers.</v>
          </cell>
          <cell r="S191" t="str">
            <v>KW</v>
          </cell>
          <cell r="T191">
            <v>300</v>
          </cell>
          <cell r="U191">
            <v>44306</v>
          </cell>
          <cell r="V191">
            <v>2687</v>
          </cell>
          <cell r="X191" t="str">
            <v>An Egyptian school guard (caretaker) alleged that he did not receive his wages for 5 months. The worker said that he is one of 300 caretakers, employed by a company contracted by the Ministry of Education, who have not received their wages.</v>
          </cell>
        </row>
        <row r="192">
          <cell r="B192" t="str">
            <v>https://www.business-humanrights.org/en/latest-news/gulf-migrant-workers-face-pressure-to-put-in-extra-work-despite-reduction-of-work-hours-during-ramadan-citing-fear-of-pay-cuts/</v>
          </cell>
          <cell r="J192" t="str">
            <v>Not Reported (Employer - Catering &amp; food services)</v>
          </cell>
          <cell r="K192" t="str">
            <v>Health: General (including workplace health &amp; safety);Non-payment of Wages</v>
          </cell>
          <cell r="L192" t="str">
            <v>Migrant &amp; immigrant workers (1 - PK - Catering &amp; food services)</v>
          </cell>
          <cell r="M192" t="str">
            <v>News outlet</v>
          </cell>
          <cell r="N192" t="str">
            <v>No</v>
          </cell>
          <cell r="Q192" t="str">
            <v>none reported.</v>
          </cell>
          <cell r="S192" t="str">
            <v>AE</v>
          </cell>
          <cell r="T192">
            <v>1</v>
          </cell>
          <cell r="U192">
            <v>44672</v>
          </cell>
          <cell r="V192">
            <v>3543</v>
          </cell>
          <cell r="X192" t="str">
            <v>The Holy month of Ramadan posed a new set of challenges for muslim migrant workers wishing to fast but find themselves unable to due to working conditions. Ahmad Mohsin, a food delivery worker from Pakistan, said he had to work in 34C weather during the day which really affected his mental and physical wellbeing. Scaling back on the number of deliveries was not an option because instead of a fixed salary his pay is dependent on the number of deliveries.</v>
          </cell>
        </row>
        <row r="193">
          <cell r="B193" t="str">
            <v>https://www.business-humanrights.org/en/latest-news/ecruitment-companies-reportedly-abandon-43-ugandan-workers-in-saudi-arabia/</v>
          </cell>
          <cell r="J193" t="str">
            <v>Not Reported (Recruiter - Recruitment agencies)</v>
          </cell>
          <cell r="K193" t="str">
            <v>Precarious/unsuitable living conditions;Restricted Mobility</v>
          </cell>
          <cell r="L193" t="str">
            <v>Migrant &amp; immigrant workers (43 - UG - Unknown Sector)</v>
          </cell>
          <cell r="M193" t="str">
            <v>News outlet</v>
          </cell>
          <cell r="N193" t="str">
            <v>No</v>
          </cell>
          <cell r="Q193" t="str">
            <v>The workers had taken refuge at the Ugandan Embassy but were forced to leave when the Embassy shut. The case was brought to parliament by a MP and the Speaker asked the Ministry of Gender, Labor and Social development to brief parliament on the situation._x000D_
 _x000D_
 When the local recruitment companies in Uganda contacted the companies in Saudi Arabia, the Ugandans were asked to sign new contracts in Arabic only._x000D_
 _x000D_
 The companies were ordered to ensure the workers were repatriated.</v>
          </cell>
          <cell r="S193" t="str">
            <v>SA</v>
          </cell>
          <cell r="T193">
            <v>43</v>
          </cell>
          <cell r="U193">
            <v>44232</v>
          </cell>
          <cell r="V193">
            <v>2653</v>
          </cell>
          <cell r="X193" t="str">
            <v>In February 2021, the Dispatch reported on the plight of 43 Ugandan workers who had sought refuge at the Ugandan Embassy in Saudi Arabia after their recruitment agencies had allegedly abandoned them.</v>
          </cell>
        </row>
        <row r="194">
          <cell r="B194" t="str">
            <v>https://www.business-humanrights.org/en/latest-news/millions-of-migrant-workers-reportedly-unpaid-abandoned-in-the-gulf-amid-covid-19-crisis-transguard-worker-discloses-experience-of-employment-salary-suspension/</v>
          </cell>
          <cell r="J194" t="str">
            <v>Not Reported (Employer - Security companies)</v>
          </cell>
          <cell r="K194" t="str">
            <v>Beatings &amp; violence;Injuries;Intimidation &amp; Threats</v>
          </cell>
          <cell r="L194" t="str">
            <v>Migrant &amp; immigrant workers (1 - NP - Security companies)</v>
          </cell>
          <cell r="M194" t="str">
            <v>News outlet</v>
          </cell>
          <cell r="N194" t="str">
            <v>No</v>
          </cell>
          <cell r="Q194" t="str">
            <v>None reported.</v>
          </cell>
          <cell r="S194" t="str">
            <v>SA</v>
          </cell>
          <cell r="T194">
            <v>1</v>
          </cell>
          <cell r="U194">
            <v>44134</v>
          </cell>
          <cell r="V194">
            <v>2655</v>
          </cell>
          <cell r="X194" t="str">
            <v>In October 2020, the Nation reported on the COVID-19 impact on migrant workers in the Persian Gulf. In one case a Nepali worker who worked for two years at a warehouse in Saudi Arabia reported that coworkers routinely experienced physical and verbal abuse.</v>
          </cell>
        </row>
        <row r="195">
          <cell r="B195" t="str">
            <v>https://www.business-humanrights.org/en/latest-news/uae-domestic-worker-mistreated-by-unscrupulous-recruiter-forced-to-work-19-hour-days-live-in-appalling-conditions/</v>
          </cell>
          <cell r="J195" t="str">
            <v>Not Reported (Recruiter - Domestic worker agencies)</v>
          </cell>
          <cell r="K195" t="str">
            <v>Denial of Freedom of Expression/Assembly;Failing to renew visas;Health: General (including workplace health &amp; safety);Precarious/unsuitable living conditions;Recruitment Fees</v>
          </cell>
          <cell r="L195" t="str">
            <v>Migrant &amp; immigrant workers (Unknown Number - Unknown Location - Domestic worker agencies)</v>
          </cell>
          <cell r="M195" t="str">
            <v>News outlet</v>
          </cell>
          <cell r="N195" t="str">
            <v>No</v>
          </cell>
          <cell r="Q195" t="str">
            <v>None reported.</v>
          </cell>
          <cell r="S195" t="str">
            <v>AE</v>
          </cell>
          <cell r="T195">
            <v>1</v>
          </cell>
          <cell r="U195">
            <v>44241</v>
          </cell>
          <cell r="V195">
            <v>2656</v>
          </cell>
          <cell r="X195" t="str">
            <v>In February 2021, the National reported on the case of a Filipina domestic worker who was mistreated by both her recruitment agency and the family with whom she was placed. The agency housed her with 20 other women in crowded, unsanitary accommodation and did not allow them access to their mobile phones. Placed with the family she routinely worked long hours and was denied holiday, but when she returned to the agency was told she would have to pay to be released from her contract and that the agency had kept her on a tourist visa so she was liable for a fine for overstaying a visa. The case follows news that the Government intends to abolish private recruitment agencies in lieu of official recruitment offices and franchises.</v>
          </cell>
        </row>
        <row r="196">
          <cell r="B196" t="str">
            <v>https://www.business-humanrights.org/en/latest-news/uae-employer-files-malicious-court-case-against-employee-for-filing-labour-complaint-over-non-payment-of-benefits/</v>
          </cell>
          <cell r="J196" t="str">
            <v>Not Reported (Employer - Engineering)</v>
          </cell>
          <cell r="K196" t="str">
            <v>Denial of Freedom of Expression/Assembly;Intimidation &amp; Threats;Non-payment of Wages</v>
          </cell>
          <cell r="L196" t="str">
            <v>Migrant &amp; immigrant workers (1 - IN - Engineering)</v>
          </cell>
          <cell r="M196" t="str">
            <v>News outlet</v>
          </cell>
          <cell r="N196" t="str">
            <v>No</v>
          </cell>
          <cell r="Q196" t="str">
            <v>The Dubai Court of Appeal cleared him of the malicious case filed by the company. The report did not address the labour case filed by the employee.</v>
          </cell>
          <cell r="S196" t="str">
            <v>AE</v>
          </cell>
          <cell r="T196">
            <v>1</v>
          </cell>
          <cell r="U196">
            <v>44244</v>
          </cell>
          <cell r="V196">
            <v>2657</v>
          </cell>
          <cell r="X196" t="str">
            <v>An Indian worker filed a labour complaint in January 2020 for non-payment of his end-of-service benefits. In retaliation, his company filed a counter-complaint that he had leaked confidential documents.</v>
          </cell>
        </row>
        <row r="197">
          <cell r="B197" t="str">
            <v>https://www.business-humanrights.org/en/latest-news/uae-100-nepali-workers-allegedly-face-overstay-fines-eight-months-without-salary-as-dubai-employers-leave-them-high-and-dry/</v>
          </cell>
          <cell r="J197" t="str">
            <v>Not Reported (Employer - Catering &amp; food services)</v>
          </cell>
          <cell r="K197" t="str">
            <v>Failing to renew visas;Non-payment of Wages</v>
          </cell>
          <cell r="L197" t="str">
            <v>Migrant &amp; immigrant workers (Unknown Number - NP - Catering &amp; food services)</v>
          </cell>
          <cell r="M197" t="str">
            <v>News outlet</v>
          </cell>
          <cell r="N197" t="str">
            <v>No</v>
          </cell>
          <cell r="Q197" t="str">
            <v>The workers repeatedly requested their wages from the company, with no answer. The interviewed worker also stated that they had tried to pass information to the Nepali embassy but were turned away because "there was a problem due to COVID-19".</v>
          </cell>
          <cell r="S197" t="str">
            <v>AE</v>
          </cell>
          <cell r="T197">
            <v>1</v>
          </cell>
          <cell r="U197">
            <v>44259</v>
          </cell>
          <cell r="V197">
            <v>2660</v>
          </cell>
          <cell r="X197" t="str">
            <v>Nepali newspaper Republica reported that by March 2021 more than 100 Nepalis had arrived in Dubai for employment but had not been paid for eight months. Workers have been forced to pay fines because their visas have expired or been cancelled as they waited, and the companies had refused to extend visas. One worker said he had had to take loans from friends and despite never having issues with wages at his restaurant had not been paid for the eight months, despite the restaurant being open intermittently since the start of the COVID-19 pandemic.</v>
          </cell>
        </row>
        <row r="198">
          <cell r="B198" t="str">
            <v>https://www.business-humanrights.org/en/latest-news/bahrain-death-of-construction-worker-caused-by-health-safety-failings-court-rules/</v>
          </cell>
          <cell r="J198" t="str">
            <v>Not Reported (Employer - Construction)</v>
          </cell>
          <cell r="K198" t="str">
            <v>Deaths;Health: General (including workplace health &amp; safety)</v>
          </cell>
          <cell r="L198" t="str">
            <v>Migrant &amp; immigrant workers (1 - IN - Construction)</v>
          </cell>
          <cell r="M198" t="str">
            <v>News outlet</v>
          </cell>
          <cell r="N198" t="str">
            <v>No</v>
          </cell>
          <cell r="Q198" t="str">
            <v>The supervisor received a suspended jail sentence and a fine.</v>
          </cell>
          <cell r="S198" t="str">
            <v>BH</v>
          </cell>
          <cell r="T198">
            <v>1</v>
          </cell>
          <cell r="U198">
            <v>44251</v>
          </cell>
          <cell r="V198">
            <v>2661</v>
          </cell>
          <cell r="X198" t="str">
            <v>The supervisor of a worker who died on his worksite in 2019 has received a suspended jail sentence and a fine. The court found that health and safety measures at the site were not taken and workers were not adequately protected.</v>
          </cell>
        </row>
        <row r="199">
          <cell r="B199" t="str">
            <v>https://www.business-humanrights.org/en/latest-news/bangladesh-female-domestic-workers-who-returned-home-during-covid-19-are-subject-to-wage-theft-exploitation-lack-access-to-justice/</v>
          </cell>
          <cell r="J199" t="str">
            <v>Not Reported (Recruiter - Domestic worker agencies)</v>
          </cell>
          <cell r="K199" t="str">
            <v>Beatings &amp; violence;Failing to renew visas;Non-payment of Wages;Recruitment Fees</v>
          </cell>
          <cell r="L199" t="str">
            <v>Migrant &amp; immigrant workers (1 - BD - Domestic worker agencies)</v>
          </cell>
          <cell r="M199" t="str">
            <v>NGO</v>
          </cell>
          <cell r="N199" t="str">
            <v>No</v>
          </cell>
          <cell r="Q199" t="str">
            <v>The Bangladeshi embassy in Saudi Arabia helped to repatriate her.</v>
          </cell>
          <cell r="S199" t="str">
            <v>SA</v>
          </cell>
          <cell r="T199">
            <v>1</v>
          </cell>
          <cell r="U199">
            <v>44306</v>
          </cell>
          <cell r="V199">
            <v>2683</v>
          </cell>
          <cell r="X199" t="str">
            <v>A woman worker from Bangladesh said that she came to Saudi Arabia in 2016 through an agency after spending USD700 as a recruitment fee._x000D_
_x000D_
She was mistreated by her private employer who she said owed her 10 months' salary and didn't renew her labour card.</v>
          </cell>
        </row>
        <row r="200">
          <cell r="B200" t="str">
            <v>https://www.business-humanrights.org/en/latest-news/india-kerala-workers-in-the-gulf-face-unprecedented-levels-of-wage-theft-with-low-awareness-of-rights-access-to-justice-leaving-many-stranded-jobless/</v>
          </cell>
          <cell r="J200" t="str">
            <v>Not Reported (Employer - Construction)</v>
          </cell>
          <cell r="K200" t="str">
            <v>Health: General (including workplace health &amp; safety);Non-payment of Wages;Precarious/unsuitable living conditions;Right to food;Withholding Passports</v>
          </cell>
          <cell r="L200" t="str">
            <v>Migrant &amp; immigrant workers (1 - IN - Construction)</v>
          </cell>
          <cell r="M200" t="str">
            <v>News outlet</v>
          </cell>
          <cell r="N200" t="str">
            <v>No</v>
          </cell>
          <cell r="Q200" t="str">
            <v>None reported. Some workers found new employers and others were repatriated but the workers have not received their owed dues.</v>
          </cell>
          <cell r="S200" t="str">
            <v>BH</v>
          </cell>
          <cell r="T200">
            <v>25</v>
          </cell>
          <cell r="U200">
            <v>44294</v>
          </cell>
          <cell r="V200">
            <v>2672</v>
          </cell>
          <cell r="X200" t="str">
            <v>An Indian worker at a construction company in Bahrain alleges that the company stopped paying him and two dozen other employees. When they complained, their employer stopped providing food and accommodation too.</v>
          </cell>
        </row>
        <row r="201">
          <cell r="B201" t="str">
            <v>https://www.business-humanrights.org/en/latest-news/shopping-for-domestic-workers-in-the-uae/</v>
          </cell>
          <cell r="J201" t="str">
            <v>Not Reported (Recruiter - Recruitment agencies)</v>
          </cell>
          <cell r="K201" t="str">
            <v>Denial of Freedom of Expression/Assembly;Health: General (including workplace health &amp; safety);Precarious/unsuitable living conditions;Recruitment Fees;Right to food;Very Low Wages</v>
          </cell>
          <cell r="L201" t="str">
            <v>Migrant &amp; immigrant workers (2 - UG - Domestic worker agencies)</v>
          </cell>
          <cell r="M201" t="str">
            <v>NGO</v>
          </cell>
          <cell r="N201" t="str">
            <v>No</v>
          </cell>
          <cell r="Q201" t="str">
            <v>None reported.</v>
          </cell>
          <cell r="S201" t="str">
            <v>AE</v>
          </cell>
          <cell r="T201">
            <v>20</v>
          </cell>
          <cell r="U201">
            <v>44278</v>
          </cell>
          <cell r="V201">
            <v>2682</v>
          </cell>
          <cell r="X201" t="str">
            <v>In March 2021, Migrant-Rights.org reported on the experience of domestic workers from Asian and African countries to the UAE. The writer visited an agency where they found huge recruitment fees being charged to women (which varied by country). They found indicators of control such as phones taken from domestic workers.</v>
          </cell>
        </row>
        <row r="202">
          <cell r="B202" t="str">
            <v>https://www.business-humanrights.org/en/latest-news/job-loss-and-wage-theft-the-grim-reality-of-kuwaits-fb-sector/</v>
          </cell>
          <cell r="J202" t="str">
            <v>Not Reported (Employer - Catering &amp; food services)</v>
          </cell>
          <cell r="K202" t="str">
            <v>Restricted Mobility;Unfair Dismissal;Very Low Wages</v>
          </cell>
          <cell r="L202" t="str">
            <v>Migrant &amp; immigrant workers (1 - NP - Catering &amp; food services)</v>
          </cell>
          <cell r="M202" t="str">
            <v>NGO</v>
          </cell>
          <cell r="N202" t="str">
            <v>No</v>
          </cell>
          <cell r="Q202" t="str">
            <v>None reported.</v>
          </cell>
          <cell r="S202" t="str">
            <v>KW</v>
          </cell>
          <cell r="T202">
            <v>1</v>
          </cell>
          <cell r="U202">
            <v>44305</v>
          </cell>
          <cell r="V202">
            <v>2684</v>
          </cell>
          <cell r="X202" t="str">
            <v>A Nepali worker who managed a franchise restaurant told Migrant.Rights.org that he tested positive for COVID in May. When he went back to work after he recovered,  he found out that they terminated his contract.</v>
          </cell>
        </row>
        <row r="203">
          <cell r="B203" t="str">
            <v>https://www.business-humanrights.org/en/latest-news/job-loss-and-wage-theft-the-grim-reality-of-kuwaits-fb-sector/</v>
          </cell>
          <cell r="J203" t="str">
            <v>Not Reported (Employer - Catering &amp; food services)</v>
          </cell>
          <cell r="K203" t="str">
            <v>Non-payment of Wages</v>
          </cell>
          <cell r="L203" t="str">
            <v>Migrant &amp; immigrant workers (1 - PH - Catering &amp; food services)</v>
          </cell>
          <cell r="M203" t="str">
            <v>NGO</v>
          </cell>
          <cell r="N203" t="str">
            <v>No</v>
          </cell>
          <cell r="Q203" t="str">
            <v>The worker found work at a new company. The Public Authority of Manpower announced that companies that do not have a salary certificate, proving they have paid their employees their full salaries, cannot hire new employees, or renew or transfer their license.</v>
          </cell>
          <cell r="S203" t="str">
            <v>KW</v>
          </cell>
          <cell r="T203">
            <v>1</v>
          </cell>
          <cell r="U203">
            <v>44305</v>
          </cell>
          <cell r="V203">
            <v>2685</v>
          </cell>
          <cell r="X203" t="str">
            <v>A Filipino worker at a local restaurant alleged that he was one of many workers who experienced a large salary cut. Between March 2020 and June 2020, he received only KD25 (USD 83) a month, a massive reduction from the contracted KD235 (USD 780).</v>
          </cell>
        </row>
        <row r="204">
          <cell r="B204" t="str">
            <v>https://www.business-humanrights.org/en/latest-news/job-loss-and-wage-theft-the-grim-reality-of-kuwaits-fb-sector/</v>
          </cell>
          <cell r="J204" t="str">
            <v>Not Reported (Employer - Catering &amp; food services)</v>
          </cell>
          <cell r="K204" t="str">
            <v>Non-payment of Wages</v>
          </cell>
          <cell r="L204" t="str">
            <v>Migrant &amp; immigrant workers (1 - PH - Catering &amp; food services)</v>
          </cell>
          <cell r="M204" t="str">
            <v>NGO</v>
          </cell>
          <cell r="N204" t="str">
            <v>No</v>
          </cell>
          <cell r="Q204" t="str">
            <v>He and his colleagues were paid the full three months only after there was a change in ownership.</v>
          </cell>
          <cell r="S204" t="str">
            <v>KW</v>
          </cell>
          <cell r="T204">
            <v>1</v>
          </cell>
          <cell r="U204">
            <v>44305</v>
          </cell>
          <cell r="V204">
            <v>2686</v>
          </cell>
          <cell r="X204" t="str">
            <v>A Filipino worker at a UK franchise restaurant alleged that he didn't receive his wages between April 2020 and June 2020.</v>
          </cell>
        </row>
        <row r="205">
          <cell r="B205" t="str">
            <v>https://www.business-humanrights.org/en/latest-news/duped-by-a-job-agent-in-uae-64-indians-trapped-in-single-room-rescued/</v>
          </cell>
          <cell r="J205" t="str">
            <v>Not Reported (Recruiter - Recruitment agencies)</v>
          </cell>
          <cell r="K205" t="str">
            <v>Beatings &amp; violence;Denial of Freedom of Expression/Assembly;Intimidation &amp; Threats;Precarious/unsuitable living conditions;Recruitment Fees;Restricted Mobility;Right to food;Withholding Passports</v>
          </cell>
          <cell r="L205" t="str">
            <v>Migrant &amp; immigrant workers (64 - IN - Diversified/Conglomerates)</v>
          </cell>
          <cell r="M205" t="str">
            <v>News outlet</v>
          </cell>
          <cell r="N205" t="str">
            <v>No</v>
          </cell>
          <cell r="Q205" t="str">
            <v>The Indian consulate intervened. The passports of all 64 were returned to the agent’s office. Of the 64, eight got jobs in the UAE, and 22 have been repatriated.</v>
          </cell>
          <cell r="S205" t="str">
            <v>AE</v>
          </cell>
          <cell r="T205">
            <v>64</v>
          </cell>
          <cell r="U205">
            <v>44308</v>
          </cell>
          <cell r="V205">
            <v>2689</v>
          </cell>
          <cell r="X205" t="str">
            <v>64 Indians arrived in the UAE on visit visas alleged being duped by a group of recruitment agents after paying Rs 1.5 lakh (USD2,040) each. The men were stranded in one single room in Sharjah. They were physically abused and their passports were withheld before a social activist rescued them.</v>
          </cell>
        </row>
        <row r="206">
          <cell r="B206" t="str">
            <v>https://www.business-humanrights.org/en/latest-news/kuwait-indian-sailors-detained-without-due-process/</v>
          </cell>
          <cell r="J206" t="str">
            <v>Not Reported (Employer - Shipping, ship-building &amp; ship-scrapping)</v>
          </cell>
          <cell r="K206" t="str">
            <v>Health: General (including workplace health &amp; safety);Intimidation &amp; Threats;Non-payment of Wages;Precarious/unsuitable living conditions;Restricted Mobility;Right to food</v>
          </cell>
          <cell r="L206" t="str">
            <v>Migrant &amp; immigrant workers (4 - IN - Shipping, ship-building &amp; ship-scrapping)</v>
          </cell>
          <cell r="M206" t="str">
            <v>NGO</v>
          </cell>
          <cell r="N206" t="str">
            <v>No</v>
          </cell>
          <cell r="Q206" t="str">
            <v>The seafarers had contacted the Indian Consulate, who had yet to take action as of July 2017.</v>
          </cell>
          <cell r="S206" t="str">
            <v>KW</v>
          </cell>
          <cell r="T206">
            <v>4</v>
          </cell>
          <cell r="U206">
            <v>42921</v>
          </cell>
          <cell r="V206">
            <v>2700</v>
          </cell>
          <cell r="X206" t="str">
            <v>"Four Indian sailors contracted to work on a ship named the Janan were arrested  in May 2017 for allegedly importing contraband diesel. In court the men were unrepresented and denied the opportunity to present a defence. The men also allege that they have faced pressure from Kuwaiti officals and members of the public to convert to Islam._x000D_
_x000D_
The case was documented by NGO Human Rights at Sea as part of a series of ship abandonment cases."</v>
          </cell>
        </row>
        <row r="207">
          <cell r="B207" t="str">
            <v>https://www.business-humanrights.org/en/latest-news/workers-stranded-out-at-sea-without-pay-food-or-drinking-water/</v>
          </cell>
          <cell r="J207" t="str">
            <v>Not Reported (Employer - Shipping, ship-building &amp; ship-scrapping)</v>
          </cell>
          <cell r="K207" t="str">
            <v>Health as a human right;Non-payment of Wages;Precarious/unsuitable living conditions;Restricted Mobility;Right to food</v>
          </cell>
          <cell r="L207" t="str">
            <v>Migrant &amp; immigrant workers (Unknown Number - IN - Shipping, ship-building &amp; ship-scrapping);Migrant &amp; immigrant workers (Unknown Number - MM - Shipping, ship-building &amp; ship-scrapping);Migrant &amp; immigrant workers (Unknown Number - PK - Shipping, ship-building &amp; ship-scrapping)</v>
          </cell>
          <cell r="M207" t="str">
            <v>NGO</v>
          </cell>
          <cell r="N207" t="str">
            <v>No</v>
          </cell>
          <cell r="P207" t="str">
            <v>https://www.khaleejtimes.com/uae/six-asian-sailors-stuck-on-ship-near-ajman-port</v>
          </cell>
          <cell r="Q207" t="str">
            <v>None reported.</v>
          </cell>
          <cell r="S207" t="str">
            <v>AE</v>
          </cell>
          <cell r="T207">
            <v>16</v>
          </cell>
          <cell r="U207">
            <v>42656</v>
          </cell>
          <cell r="V207">
            <v>2703</v>
          </cell>
          <cell r="X207" t="str">
            <v>According to NGO Mission to Seafarers, 16 workers including Indian, Burmese and Pakistani nationals, are stranded around 12-13km off the Ajman coast, UAE on an abandoned vessel. As of October 2016 the workers had not been paid for nine moths, when their contracts expired. Mission to Seafarers have been supplying the SL Star with food, water and essentials.</v>
          </cell>
        </row>
        <row r="208">
          <cell r="B208" t="str">
            <v>https://www.business-humanrights.org/en/latest-news/60-sailors-return-home-receive-salaries-after-being-stranded-in-uae-waters-without-pay-for-months/</v>
          </cell>
          <cell r="J208" t="str">
            <v>Not Reported (Employer - Shipping, ship-building &amp; ship-scrapping)</v>
          </cell>
          <cell r="K208" t="str">
            <v>Health: General (including workplace health &amp; safety);Non-payment of Wages;Precarious/unsuitable living conditions;Restricted Mobility;Right to food</v>
          </cell>
          <cell r="L208" t="str">
            <v>Migrant &amp; immigrant workers (Unknown Number - Southeast Asia - Shipping, ship-building &amp; ship-scrapping)</v>
          </cell>
          <cell r="M208" t="str">
            <v>News outlet</v>
          </cell>
          <cell r="N208" t="str">
            <v>No</v>
          </cell>
          <cell r="Q208" t="str">
            <v>The UAE's Federal Transport Authority for Land and Maritime intervened after the crews raised grievances with them. The department traced the ships' owners and in some cases settled the outstanding wages amicably whilst in others took legal action against employers to secure owed wages.</v>
          </cell>
          <cell r="S208" t="str">
            <v>AE</v>
          </cell>
          <cell r="T208">
            <v>60</v>
          </cell>
          <cell r="U208">
            <v>42989</v>
          </cell>
          <cell r="V208">
            <v>2702</v>
          </cell>
          <cell r="X208" t="str">
            <v>60 Asian sailors of undisclosed nationalities were repatriated from the UAE after they were abandoned on stranded vessels. The sailors had complained about non-payment of their salaries 'for many months'. The companies employing the men were not named.</v>
          </cell>
        </row>
        <row r="209">
          <cell r="B209" t="str">
            <v>https://www.business-humanrights.org/en/latest-news/uae-saudi-arabia-indian-workers-laid-off-stranded-without-housing-food-or-flights-home/</v>
          </cell>
          <cell r="J209" t="str">
            <v>Not Reported (Employer - Oil, gas &amp; coal)</v>
          </cell>
          <cell r="K209" t="str">
            <v>COVID-19;Failing to renew visas;Non-payment of Wages;Precarious/unsuitable living conditions</v>
          </cell>
          <cell r="L209" t="str">
            <v>Migrant &amp; immigrant workers (46 - IN - Oil, gas &amp; coal)</v>
          </cell>
          <cell r="M209" t="str">
            <v>News outlet</v>
          </cell>
          <cell r="N209" t="str">
            <v>No</v>
          </cell>
          <cell r="Q209" t="str">
            <v>Despite sending numerous letters to the Indian embassy in Riyadh, the Central and State governments, the workers have not received support. At the time of writing they could not find their names listed under the Indian Government's repatriation scheme.</v>
          </cell>
          <cell r="S209" t="str">
            <v>SA</v>
          </cell>
          <cell r="T209">
            <v>46</v>
          </cell>
          <cell r="U209">
            <v>43968</v>
          </cell>
          <cell r="V209">
            <v>2707</v>
          </cell>
          <cell r="X209" t="str">
            <v>46 Indian workers were among hundreds stranded in Saudi Arabia during the Covid-19 crisis. They had been contracted at an oil plant which was set to pay them based on a time-sheet; the workers were left without salary during the lockdown. Their visas had also expired.</v>
          </cell>
        </row>
        <row r="210">
          <cell r="B210" t="str">
            <v>https://www.business-humanrights.org/en/latest-news/indian-migrant-workers-in-gulf-are-returning-home-with-out-months-of-wage-owed-to-them/</v>
          </cell>
          <cell r="J210" t="str">
            <v>Not Reported (Employer - Oil, gas &amp; coal)</v>
          </cell>
          <cell r="K210" t="str">
            <v>Non-payment of Wages</v>
          </cell>
          <cell r="L210" t="str">
            <v>Migrant &amp; immigrant workers (1 - Unknown Location - Oil, gas &amp; coal)</v>
          </cell>
          <cell r="M210" t="str">
            <v>News outlet</v>
          </cell>
          <cell r="N210" t="str">
            <v>No</v>
          </cell>
          <cell r="Q210" t="str">
            <v>None reported.</v>
          </cell>
          <cell r="S210" t="str">
            <v>AE</v>
          </cell>
          <cell r="T210">
            <v>1</v>
          </cell>
          <cell r="U210">
            <v>44094</v>
          </cell>
          <cell r="V210">
            <v>2710</v>
          </cell>
          <cell r="X210" t="str">
            <v>In Septermber 2020, Fintech Zoom reported on the scale of the issue of wage theft in the Gulf during COVID-19. In one case, an engineer with a petroleum firm reportedly returned home while being owed two months' worth of wages. He has a pending bank loan.</v>
          </cell>
        </row>
        <row r="211">
          <cell r="B211" t="str">
            <v>https://www.business-humanrights.org/en/latest-news/105-indians-in-kuwait-write-to-embassy-over-salary-dues/</v>
          </cell>
          <cell r="J211" t="str">
            <v>Not Reported (Employer - Shipping, ship-building &amp; ship-scrapping)</v>
          </cell>
          <cell r="K211" t="str">
            <v>COVID-19;Failing to renew visas;Non-payment of Wages;Precarious/unsuitable living conditions;Right to food;Withholding Passports</v>
          </cell>
          <cell r="L211" t="str">
            <v>Migrant &amp; immigrant workers (105 - IN - Shipping, ship-building &amp; ship-scrapping)</v>
          </cell>
          <cell r="M211" t="str">
            <v>News outlet</v>
          </cell>
          <cell r="N211" t="str">
            <v>No</v>
          </cell>
          <cell r="Q211" t="str">
            <v>"The workers petitioned the Indian Embassy to intervene and an embassy official confirmed that they had received the complaint and were ""discussing"" with the company to resolve the case. _x000D_
_x000D_
Officials from the Kuwaiti Public Authority for Manpower visited the workers' residence after they received complaints. Gulf News reported that the company had been called in to achieve resolution.  "</v>
          </cell>
          <cell r="S211" t="str">
            <v>KW</v>
          </cell>
          <cell r="T211">
            <v>105</v>
          </cell>
          <cell r="U211">
            <v>44106</v>
          </cell>
          <cell r="V211">
            <v>2711</v>
          </cell>
          <cell r="X211" t="str">
            <v>"In October 2020, the case of 105 Indian workers at the Al Shuaiba port was taken up by the Kuwait labour authorities. The workers had alleged unpaid wages since June 2020, withheld passports, expired and expiring visas, and were in precarious housing without electricity and dependent on food aid."</v>
          </cell>
        </row>
        <row r="212">
          <cell r="B212" t="str">
            <v>https://www.business-humanrights.org/en/latest-news/saudi-arabia-women-on-dependent-visas-exploited-by-private-schools-unable-to-obtain-bank-accounts-or-driving-licenses-employed-on-lower-salaries-than-nationals/</v>
          </cell>
          <cell r="J212" t="str">
            <v>Not Reported (Employer - Education companies)</v>
          </cell>
          <cell r="K212" t="str">
            <v>Failing to renew visas;Non-payment of Wages</v>
          </cell>
          <cell r="L212" t="str">
            <v>Migrant &amp; immigrant workers (1 - PK - Education companies)</v>
          </cell>
          <cell r="M212" t="str">
            <v>NGO</v>
          </cell>
          <cell r="N212" t="str">
            <v>No</v>
          </cell>
          <cell r="Q212" t="str">
            <v>None reported.</v>
          </cell>
          <cell r="S212" t="str">
            <v>SA</v>
          </cell>
          <cell r="T212">
            <v>1</v>
          </cell>
          <cell r="U212">
            <v>44551</v>
          </cell>
          <cell r="V212">
            <v>2556</v>
          </cell>
          <cell r="X212" t="str">
            <v>Evidence from Migrant-Rights.org revealed that individuals on dependent visas (visas which are tied to a guardian on work visa) are often exploited by employers given the restrictions they face as their dependent visas do not allow them to legally work and thus have to work illegally. Women are particularly more vulnerable to this practice. Zainab Ahmad is one of these women. Forced to work in a school on an illegal basis given the unwillingness of schools to go through the pricey legal process knowing she had limited options and no access to legal remedial mechianism. That has resulted in Zainab being paid less than her legal counterparts in addition to many delayed payments.</v>
          </cell>
        </row>
        <row r="213">
          <cell r="B213" t="str">
            <v>https://www.business-humanrights.org/en/latest-news/saudi-arabia-women-on-dependent-visas-exploited-by-private-schools-unable-to-obtain-bank-accounts-or-driving-licenses-employed-on-lower-salaries-than-nationals/</v>
          </cell>
          <cell r="J213" t="str">
            <v>Not Reported (Employer - Education companies)</v>
          </cell>
          <cell r="K213" t="str">
            <v>Failing to renew visas;Intimidation &amp; Threats;Non-payment of Wages</v>
          </cell>
          <cell r="L213" t="str">
            <v>Migrant &amp; immigrant workers (1 - IN - Education companies)</v>
          </cell>
          <cell r="M213" t="str">
            <v>NGO</v>
          </cell>
          <cell r="N213" t="str">
            <v>No</v>
          </cell>
          <cell r="Q213" t="str">
            <v>None reported.</v>
          </cell>
          <cell r="S213" t="str">
            <v>SA</v>
          </cell>
          <cell r="T213">
            <v>1</v>
          </cell>
          <cell r="U213">
            <v>44551</v>
          </cell>
          <cell r="V213">
            <v>2557</v>
          </cell>
          <cell r="X213" t="str">
            <v>Evidence from Migrant-Rights.org revealed that individuals on dependent visas (visas which are tied to a guardian on work visa) are often exploited by employers given the restrictions they face as their dependent visas do not allow them to legally work and thus have to work illegally. Women are particularly more vulnerable to this practice. One worker, Amna from India who was tied to her husband's work visa, reported that she was overworked and underpaid as a result of having to work without a legal contract, in addition she faced ill treatment from the administration.</v>
          </cell>
        </row>
        <row r="214">
          <cell r="B214" t="str">
            <v>https://www.business-humanrights.org/en/latest-news/kuwait-150-food-beverage-workers-receive-usd400k-in-unpaid-wages-compensation-after-employer-failed-to-pay-salaries-during-covid-19-pandemic-court-rules/</v>
          </cell>
          <cell r="J214" t="str">
            <v>Not Reported (Employer - Catering &amp; food services)</v>
          </cell>
          <cell r="K214" t="str">
            <v>Non-payment of Wages</v>
          </cell>
          <cell r="L214" t="str">
            <v>Migrant &amp; immigrant workers (Unknown Number - EG - Catering &amp; food services);Migrant &amp; immigrant workers (Unknown Number - Middle East &amp; No. Africa - Catering &amp; food services)</v>
          </cell>
          <cell r="M214" t="str">
            <v>News outlet</v>
          </cell>
          <cell r="N214" t="str">
            <v>No</v>
          </cell>
          <cell r="Q214" t="str">
            <v>Kuwaiti court issued a ruling in favor of these employees, ordering the employer to pay them what they're owed in addition to compensation in the form of three months' worth of notification and flight tickets, amounting to around USD400K.</v>
          </cell>
          <cell r="S214" t="str">
            <v>KW</v>
          </cell>
          <cell r="T214">
            <v>150</v>
          </cell>
          <cell r="U214">
            <v>44562</v>
          </cell>
          <cell r="V214">
            <v>2559</v>
          </cell>
          <cell r="X214" t="str">
            <v>An unidentified food company has not been paying wages of 150 employees, most of whom are Egyptians, with the onset of the COVID-19 pandemic, according to a Gulf News contributor.</v>
          </cell>
        </row>
        <row r="215">
          <cell r="B215" t="str">
            <v>https://www.business-humanrights.org/en/latest-news/kuwait-ngo-warns-migrant-workers-stranded-abroad-face-dispossession-loss-of-livelihood-due-to-exclusion-from-covid-19-response/</v>
          </cell>
          <cell r="J215" t="str">
            <v>Not Reported (Employer - Catering &amp; food services)</v>
          </cell>
          <cell r="K215" t="str">
            <v>Non-payment of Wages;Restricted Mobility</v>
          </cell>
          <cell r="L215" t="str">
            <v>Migrant &amp; immigrant workers (1 - NP - Catering &amp; food services)</v>
          </cell>
          <cell r="M215" t="str">
            <v>NGO</v>
          </cell>
          <cell r="N215" t="str">
            <v>No</v>
          </cell>
          <cell r="Q215" t="str">
            <v>None reported.</v>
          </cell>
          <cell r="S215" t="str">
            <v>KW</v>
          </cell>
          <cell r="T215">
            <v>1</v>
          </cell>
          <cell r="U215">
            <v>44159</v>
          </cell>
          <cell r="V215">
            <v>2352</v>
          </cell>
          <cell r="X215" t="str">
            <v>In November 2020 Migrant Rights reported on the situation for migrant workers in Kuwait who were out of the country during the COVID-19 pandemic. In one case a Nepali assistant manager of an international pizza chain went on holiday in March, planning to return in May. He was told he could apply for home leave for four more months and be paid 20% of his salary but this was later "rejected" and he was terminated. He has been unable to return and collect belongings, or to apply for a job transfer and receive his final settlements because travel costs are prohibitively expensive. His final settlement will be paid into his Kuwait bank account and to access it he will lose money withdrawing it internationally.</v>
          </cell>
        </row>
        <row r="216">
          <cell r="B216" t="str">
            <v>https://www.business-humanrights.org/en/latest-news/the-cost-of-contagion-the-consequences-of-covid-19-for-migrant-workers-in-the-gulf-2/</v>
          </cell>
          <cell r="J216" t="str">
            <v>Not Reported (Employer - Catering &amp; food services)</v>
          </cell>
          <cell r="K216" t="str">
            <v>Non-payment of Wages</v>
          </cell>
          <cell r="L216" t="str">
            <v>Migrant &amp; immigrant workers (Unknown Number - Unknown Location - Catering &amp; food services)</v>
          </cell>
          <cell r="M216" t="str">
            <v>NGO</v>
          </cell>
          <cell r="N216" t="str">
            <v>No</v>
          </cell>
          <cell r="Q216" t="str">
            <v>None reported.</v>
          </cell>
          <cell r="S216" t="str">
            <v>AE</v>
          </cell>
          <cell r="T216" t="str">
            <v>Number unknown</v>
          </cell>
          <cell r="U216">
            <v>43952</v>
          </cell>
          <cell r="V216">
            <v>2266</v>
          </cell>
          <cell r="X216" t="str">
            <v>In November 2020, NGO Equidem launched a report highlighting the impact of COVID-19 on migrant workers in Saudi Arabia, Qatar and UAE, based on 206 interviews with workers.  One worker at an Abu Dhabi restaurant told Equidem he had not been paid since February although he and his co-workers contined to work in the hope they would be paid. The company told the workers they would pay 70% salaries and "made" them sign a paper.; they did not pay wages.</v>
          </cell>
        </row>
        <row r="217">
          <cell r="B217" t="str">
            <v>https://www.business-humanrights.org/en/latest-news/the-cost-of-contagion-the-consequences-of-covid-19-for-migrant-workers-in-the-gulf-2/</v>
          </cell>
          <cell r="J217" t="str">
            <v>Not Reported (Employer - Transport: General)</v>
          </cell>
          <cell r="K217" t="str">
            <v>Deaths;Health: General (including workplace health &amp; safety)</v>
          </cell>
          <cell r="L217" t="str">
            <v>Migrant &amp; immigrant workers (1 - IN - Transport: General)</v>
          </cell>
          <cell r="M217" t="str">
            <v>NGO</v>
          </cell>
          <cell r="N217" t="str">
            <v>No</v>
          </cell>
          <cell r="Q217" t="str">
            <v>None reported.</v>
          </cell>
          <cell r="S217" t="str">
            <v>SA</v>
          </cell>
          <cell r="T217">
            <v>1</v>
          </cell>
          <cell r="U217">
            <v>43922</v>
          </cell>
          <cell r="V217">
            <v>2257</v>
          </cell>
          <cell r="X217" t="str">
            <v>In November 2020, NGO Equidem launched a report highlighting the impact of COVID-19 on migrant workers in Saudi Arabia, Qatar and UAE, based on 206 interviews with workers. The wife of one Indian national who had been working as a driver told Equidem that her husband was unable to access medical care after displaying COVID-19 symptoms for two weeks. They were refused admission at a private hospital as they could not pay. He tested positive the day before his death; his death certificate states cause of death to be cardiac arrest. Nine of his co-workers were reportedly unable to get a COVID-19 test despite also displaying symptoms.</v>
          </cell>
        </row>
        <row r="218">
          <cell r="B218" t="str">
            <v>https://www.business-humanrights.org/en/latest-news/the-cost-of-contagion-the-consequences-of-covid-19-for-migrant-workers-in-the-gulf-2/</v>
          </cell>
          <cell r="J218" t="str">
            <v>Not Reported (Employer - Retail)</v>
          </cell>
          <cell r="K218" t="str">
            <v>Health: General (including workplace health &amp; safety)</v>
          </cell>
          <cell r="L218" t="str">
            <v>Migrant &amp; immigrant workers (1 - IN - Retail)</v>
          </cell>
          <cell r="M218" t="str">
            <v>NGO</v>
          </cell>
          <cell r="N218" t="str">
            <v>No</v>
          </cell>
          <cell r="Q218" t="str">
            <v>None reported.</v>
          </cell>
          <cell r="S218" t="str">
            <v>SA</v>
          </cell>
          <cell r="T218" t="str">
            <v>Number unknown</v>
          </cell>
          <cell r="U218">
            <v>43922</v>
          </cell>
          <cell r="V218">
            <v>2256</v>
          </cell>
          <cell r="X218" t="str">
            <v>In November 2020, NGO Equidem launched a report highlighting the impact of COVID-19 on migrant workers in Saudi Arabia, Qatar and UAE, based on 206 interviews with workers. An Indian national working as a salesman told Equidem he was unsure what to do if he was tested for COVID-19 and was not aware of the government announcement all migrant workers who contracted COVID-19 would receive free health care. He also said that workers ar his company were buying medicines with their own money.</v>
          </cell>
        </row>
        <row r="219">
          <cell r="B219" t="str">
            <v>https://www.business-humanrights.org/en/latest-news/the-cost-of-contagion-the-consequences-of-covid-19-for-migrant-workers-in-the-gulf-2/</v>
          </cell>
          <cell r="J219" t="str">
            <v>Not Reported (Employer - Cleaning &amp; maintenance)</v>
          </cell>
          <cell r="K219" t="str">
            <v>Health: General (including workplace health &amp; safety);Intimidation &amp; Threats</v>
          </cell>
          <cell r="L219" t="str">
            <v>Migrant &amp; immigrant workers (Unknown Number - Unknown Location - Cleaning &amp; maintenance)</v>
          </cell>
          <cell r="M219" t="str">
            <v>NGO</v>
          </cell>
          <cell r="N219" t="str">
            <v>No</v>
          </cell>
          <cell r="Q219" t="str">
            <v>None reported.</v>
          </cell>
          <cell r="S219" t="str">
            <v>SA</v>
          </cell>
          <cell r="T219" t="str">
            <v>Number unknown</v>
          </cell>
          <cell r="U219">
            <v>44013</v>
          </cell>
          <cell r="V219">
            <v>2255</v>
          </cell>
          <cell r="X219" t="str">
            <v>In November 2020, NGO Equidem launched a report highlighting the impact of COVID-19 on migrant workers in Saudi Arabia, Qatar and UAE, based on 206 interviews with workers._x000D_
_x000D_
A worker at an unnamed company told Equidem that their employer did not provide safety equipment, despite the fact they were constantly at risk of infection and worked throughout the lockdown. On asking for equipment, they were threatened with dismissal.</v>
          </cell>
        </row>
        <row r="220">
          <cell r="B220" t="str">
            <v>https://www.business-humanrights.org/en/latest-news/the-cost-of-contagion-the-consequences-of-covid-19-for-migrant-workers-in-the-gulf-2/</v>
          </cell>
          <cell r="C220" t="str">
            <v>Saudi Aramco (Client)</v>
          </cell>
          <cell r="F220" t="str">
            <v>Oil, gas &amp; coal</v>
          </cell>
          <cell r="J220" t="str">
            <v>Not Reported (Employer - Construction)</v>
          </cell>
          <cell r="K220" t="str">
            <v>Health: General (including workplace health &amp; safety)</v>
          </cell>
          <cell r="L220" t="str">
            <v>Migrant &amp; immigrant workers (1 - IN - Construction)</v>
          </cell>
          <cell r="M220" t="str">
            <v>NGO</v>
          </cell>
          <cell r="N220" t="str">
            <v>No</v>
          </cell>
          <cell r="Q220" t="str">
            <v>None reported.</v>
          </cell>
          <cell r="S220" t="str">
            <v>SA</v>
          </cell>
          <cell r="T220" t="str">
            <v>Number unknown</v>
          </cell>
          <cell r="U220">
            <v>44013</v>
          </cell>
          <cell r="V220">
            <v>2254</v>
          </cell>
          <cell r="X220" t="str">
            <v>In November 2020, NGO Equidem launched a report highlighting the impact of COVID-19 on migrant workers in Saudi Arabia, Qatar and UAE, based on 206 interviews with workers. One worker at a Saudi Aramco subcontractor told Equidem that the company would not allow workers to work without PPE but did not provide it for them; workers had to buy it themselves.</v>
          </cell>
        </row>
        <row r="221">
          <cell r="B221" t="str">
            <v>https://www.business-humanrights.org/en/latest-news/the-cost-of-contagion-the-consequences-of-covid-19-for-migrant-workers-in-the-gulf-2/</v>
          </cell>
          <cell r="J221" t="str">
            <v>Not Reported (Employer - Construction)</v>
          </cell>
          <cell r="K221" t="str">
            <v>Health: General (including workplace health &amp; safety)</v>
          </cell>
          <cell r="L221" t="str">
            <v>Migrant &amp; immigrant workers (Unknown Number - Unknown Location - Construction)</v>
          </cell>
          <cell r="M221" t="str">
            <v>NGO</v>
          </cell>
          <cell r="N221" t="str">
            <v>No</v>
          </cell>
          <cell r="Q221" t="str">
            <v>None reported.</v>
          </cell>
          <cell r="S221" t="str">
            <v>SA</v>
          </cell>
          <cell r="T221" t="str">
            <v>Number unknown</v>
          </cell>
          <cell r="U221">
            <v>44013</v>
          </cell>
          <cell r="V221">
            <v>2253</v>
          </cell>
          <cell r="X221" t="str">
            <v>In November 2020, NGO Equidem launched a report highlighting the impact of COVID-19 on migrant workers in Saudi Arabia, Qatar and UAE, based on 206 interviews with workers. One worker told Equidem that their company had told workers they had to buy masks and sanitizers against COVID-19 themselves otherwise they could not work.</v>
          </cell>
        </row>
        <row r="222">
          <cell r="B222" t="str">
            <v>https://www.business-humanrights.org/en/latest-news/the-cost-of-contagion-the-consequences-of-covid-19-for-migrant-workers-in-the-gulf-2/</v>
          </cell>
          <cell r="C222" t="str">
            <v>Saudi Aramco (Client)</v>
          </cell>
          <cell r="F222" t="str">
            <v>Oil, gas &amp; coal</v>
          </cell>
          <cell r="J222" t="str">
            <v>Not Reported (Employer - Construction)</v>
          </cell>
          <cell r="K222" t="str">
            <v>Health: General (including workplace health &amp; safety);Precarious/unsuitable living conditions</v>
          </cell>
          <cell r="L222" t="str">
            <v>Migrant &amp; immigrant workers (Unknown Number - Unknown Location - Construction)</v>
          </cell>
          <cell r="M222" t="str">
            <v>NGO</v>
          </cell>
          <cell r="N222" t="str">
            <v>No</v>
          </cell>
          <cell r="Q222" t="str">
            <v>None reported.</v>
          </cell>
          <cell r="S222" t="str">
            <v>SA</v>
          </cell>
          <cell r="T222" t="str">
            <v>Number unknown</v>
          </cell>
          <cell r="U222">
            <v>44013</v>
          </cell>
          <cell r="V222">
            <v>2252</v>
          </cell>
          <cell r="X222" t="str">
            <v>In November 2020, NGO Equidem launched a report highlighting the impact of COVID-19 on migrant workers in Saudi Arabia, Qatar and UAE, based on 206 interviews with workers. _x000D_
_x000D_
One worker on an Aramco subcontractor described extremely crowded accommodation at his labour camp which did not permit for social distancing.</v>
          </cell>
        </row>
        <row r="223">
          <cell r="B223" t="str">
            <v>https://www.business-humanrights.org/en/latest-news/the-cost-of-contagion-the-consequences-of-covid-19-for-migrant-workers-in-the-gulf-2/</v>
          </cell>
          <cell r="J223" t="str">
            <v>Not Reported (Employer - Construction)</v>
          </cell>
          <cell r="K223" t="str">
            <v>Health: General (including workplace health &amp; safety);Precarious/unsuitable living conditions;Right to food</v>
          </cell>
          <cell r="L223" t="str">
            <v>Migrant &amp; immigrant workers (1 - IN - Construction)</v>
          </cell>
          <cell r="M223" t="str">
            <v>NGO</v>
          </cell>
          <cell r="N223" t="str">
            <v>No</v>
          </cell>
          <cell r="Q223" t="str">
            <v>None reported.</v>
          </cell>
          <cell r="S223" t="str">
            <v>SA</v>
          </cell>
          <cell r="T223" t="str">
            <v>Number unknown</v>
          </cell>
          <cell r="U223">
            <v>44013</v>
          </cell>
          <cell r="V223">
            <v>2248</v>
          </cell>
          <cell r="X223" t="str">
            <v>In November 2020, NGO Equidem launched a report highlighting the impact of COVID-19 on migrant workers in Saudi Arabia, Qatar and UAE, based on 206 interviews with workers. An Indian national working as a steel and glass fixer told Equidem his company had forced him to sign a document terminating his employment. He was not told what it was and stated that only non-Saudi workers were fired. He did not have money for accommodation and was forced to borrow money from friends and relatives while staying in poor housing without access to water and food. He stated he already has a huge debt only increasing with interest._x000D_
_x000D_
He also said that while he had COVID-19 symptoms he was not tested and had to buy medicine with his own money despite calling for a government ambulance.</v>
          </cell>
        </row>
        <row r="224">
          <cell r="B224" t="str">
            <v>https://www.business-humanrights.org/en/latest-news/the-cost-of-contagion-the-consequences-of-covid-19-for-migrant-workers-in-the-gulf-2/</v>
          </cell>
          <cell r="J224" t="str">
            <v>Not Reported (Employer - Real estate: General)</v>
          </cell>
          <cell r="K224" t="str">
            <v>Health: General (including workplace health &amp; safety);Non-payment of Wages</v>
          </cell>
          <cell r="L224" t="str">
            <v>Migrant &amp; immigrant workers (1 - NP - Real estate: General)</v>
          </cell>
          <cell r="M224" t="str">
            <v>NGO</v>
          </cell>
          <cell r="N224" t="str">
            <v>No</v>
          </cell>
          <cell r="Q224" t="str">
            <v>None reported.</v>
          </cell>
          <cell r="S224" t="str">
            <v>SA</v>
          </cell>
          <cell r="T224" t="str">
            <v>Number unknown</v>
          </cell>
          <cell r="U224">
            <v>43891</v>
          </cell>
          <cell r="V224">
            <v>2240</v>
          </cell>
          <cell r="X224" t="str">
            <v>In November 2020, NGO Equidem launched a report highlighting the impact of COVID-19 on migrant workers in Saudi Arabia, Qatar and UAE, based on 206 interviews with workers._x000D_
_x000D_
A Nepalese real estate officer in Al Khobar told Equidem that his company had not communicated to the employees whether they would be paid during lockdown despite their office remaining open. Subsequently, the workers reported that they were not paid._x000D_
_x000D_
The worker also told Equidem that workers did not have much information on the pandemic and how to keep themselves and others safe by reducing infection risk. He also said the company did not provide workers with masks.</v>
          </cell>
        </row>
        <row r="225">
          <cell r="B225" t="str">
            <v>https://www.business-humanrights.org/en/latest-news/the-cost-of-contagion-the-consequences-of-covid-19-for-migrant-workers-in-the-gulf-2/</v>
          </cell>
          <cell r="J225" t="str">
            <v>Not Reported (Employer - Sector not reported/applicable)</v>
          </cell>
          <cell r="K225" t="str">
            <v>Non-payment of Wages</v>
          </cell>
          <cell r="L225" t="str">
            <v>Migrant &amp; immigrant workers (Unknown Number - Unknown Location - Transport: General)</v>
          </cell>
          <cell r="M225" t="str">
            <v>NGO</v>
          </cell>
          <cell r="N225" t="str">
            <v>No</v>
          </cell>
          <cell r="Q225" t="str">
            <v>None reported.</v>
          </cell>
          <cell r="S225" t="str">
            <v>SA</v>
          </cell>
          <cell r="T225" t="str">
            <v>Number unknown</v>
          </cell>
          <cell r="U225">
            <v>43952</v>
          </cell>
          <cell r="V225">
            <v>2238</v>
          </cell>
          <cell r="X225" t="str">
            <v>In November 2020, NGO Equidem launched a report highlighting the impact of COVID-19 on migrant workers in Saudi Arabia, Qatar and UAE, based on 206 interviews with workers._x000D_
_x000D_
A driver for one company told Equidem that workers in his company had not received salaries since Deceber 2019, prior to the pandemic. They frequently received two months' worth of salary together.</v>
          </cell>
        </row>
        <row r="226">
          <cell r="B226" t="str">
            <v>https://www.business-humanrights.org/en/latest-news/the-cost-of-contagion-the-consequences-of-covid-19-for-migrant-workers-in-the-gulf-2/</v>
          </cell>
          <cell r="C226" t="str">
            <v>Saudi Aramco (Client)</v>
          </cell>
          <cell r="F226" t="str">
            <v>Oil, gas &amp; coal</v>
          </cell>
          <cell r="J226" t="str">
            <v>Not Reported (Employer - Construction)</v>
          </cell>
          <cell r="K226" t="str">
            <v>Non-payment of Wages</v>
          </cell>
          <cell r="L226" t="str">
            <v>Migrant &amp; immigrant workers (Unknown Number - Unknown Location - Construction)</v>
          </cell>
          <cell r="M226" t="str">
            <v>NGO</v>
          </cell>
          <cell r="N226" t="str">
            <v>No</v>
          </cell>
          <cell r="Q226" t="str">
            <v>None of the subcontractors replied to Equidem's sharing the findings; Saudi Aramco did provide a response.</v>
          </cell>
          <cell r="S226" t="str">
            <v>SA</v>
          </cell>
          <cell r="T226">
            <v>6000</v>
          </cell>
          <cell r="U226">
            <v>44105</v>
          </cell>
          <cell r="V226">
            <v>2229</v>
          </cell>
          <cell r="X226"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6,000 workers had their salaries cut by 25% and 1,000 were dismissed without obtaining their end-of-service benefits.</v>
          </cell>
        </row>
        <row r="227">
          <cell r="B227" t="str">
            <v>https://www.business-humanrights.org/en/latest-news/india-workers-returning-from-saudi-arabia-following-job-losses-reportedly-not-receiving-severance-pay-despite-labour-law-provision/</v>
          </cell>
          <cell r="J227" t="str">
            <v>Not Reported (Employer - Construction)</v>
          </cell>
          <cell r="K227" t="str">
            <v>Non-payment of Wages</v>
          </cell>
          <cell r="L227" t="str">
            <v>Migrant &amp; immigrant workers (1 - IN - Construction)</v>
          </cell>
          <cell r="M227" t="str">
            <v>News outlet</v>
          </cell>
          <cell r="N227" t="str">
            <v>No</v>
          </cell>
          <cell r="Q227" t="str">
            <v>None reported.</v>
          </cell>
          <cell r="S227" t="str">
            <v>SA</v>
          </cell>
          <cell r="T227" t="str">
            <v>Number unknown</v>
          </cell>
          <cell r="U227">
            <v>44114</v>
          </cell>
          <cell r="V227">
            <v>2218</v>
          </cell>
          <cell r="X227" t="str">
            <v>In an October 2020 article reporting on a pattern of returned workers from Saudi Arabia, the Hindu mentioned the case of a worker who had been laid off from his job in a construction company following the COVID-19 pandemic. Despite Saudi labour law mandating he receive end-of-service benefits, he has not received severance pay months after returning to India.</v>
          </cell>
        </row>
        <row r="228">
          <cell r="B228" t="str">
            <v>https://www.business-humanrights.org/en/latest-news/uae-49-indian-workers-repatriated-after-firms-shut-leaving-them-unpaid-without-food-or-passports/</v>
          </cell>
          <cell r="J228" t="str">
            <v>Not Reported (Employer - Construction)</v>
          </cell>
          <cell r="K228" t="str">
            <v>Non-payment of Wages;Right to food;Withholding Passports</v>
          </cell>
          <cell r="L228" t="str">
            <v>Migrant &amp; immigrant workers (49 - IN - Construction)</v>
          </cell>
          <cell r="M228" t="str">
            <v>News outlet</v>
          </cell>
          <cell r="N228" t="str">
            <v>No</v>
          </cell>
          <cell r="Q228" t="str">
            <v>The workers contacted the Indian consulate in July and were being provided with food aid from then. The Consulate and Dubai labour authorities co-ordinated to retrieve the workers' passports and security deposits. The workers were then repatriated.</v>
          </cell>
          <cell r="S228" t="str">
            <v>AE</v>
          </cell>
          <cell r="T228">
            <v>49</v>
          </cell>
          <cell r="U228">
            <v>44117</v>
          </cell>
          <cell r="V228">
            <v>2217</v>
          </cell>
          <cell r="X228" t="str">
            <v>49 Indian workers employed by two construction firms were reportedly abandoned by their employers after the companies shut and became unreachable. By October 2020 they had not been paid for six months and their passports were in their employers' possession.</v>
          </cell>
        </row>
        <row r="229">
          <cell r="B229" t="str">
            <v>https://www.business-humanrights.org/en/latest-news/uae-17-indian-workers-repatriated-after-employer-fails-to-pay-salaries-rent-withholds-passports/</v>
          </cell>
          <cell r="J229" t="str">
            <v>Not Reported (Employer - Sector not reported/applicable)</v>
          </cell>
          <cell r="K229" t="str">
            <v>Non-payment of Wages;Precarious/unsuitable living conditions;Right to food;Withholding Passports</v>
          </cell>
          <cell r="L229" t="str">
            <v>Migrant &amp; immigrant workers (17 - IN - Unknown Sector)</v>
          </cell>
          <cell r="M229" t="str">
            <v>News outlet</v>
          </cell>
          <cell r="N229" t="str">
            <v>No</v>
          </cell>
          <cell r="Q229" t="str">
            <v>The workers were supported by a charitable organisation who supplied them with food and reported the case to the Indian consulate who also provided the workers with supplies. When the workers were evicted, the consulate found them alternative accommodation and organised for their repatriation.</v>
          </cell>
          <cell r="S229" t="str">
            <v>AE</v>
          </cell>
          <cell r="T229">
            <v>17</v>
          </cell>
          <cell r="U229">
            <v>44113</v>
          </cell>
          <cell r="V229">
            <v>2213</v>
          </cell>
          <cell r="X229" t="str">
            <v>In October 2020, 17 Indian workers were repatriated after they were left stranded in Dubai by an absconding employer. The employer had not paid the men's salaries since June 2020 and was refusing to release their passports unless the men paid them. The men were unable to pay their room rent and the landlord cut off electricity and water supplies before asking them to leave.</v>
          </cell>
        </row>
        <row r="230">
          <cell r="B230" t="str">
            <v>https://www.business-humanrights.org/en/latest-news/returned-bangladeshi-workers-tell-of-labour-abuse-abrupt-termination-amid-covid-19-and-lack-of-support/</v>
          </cell>
          <cell r="J230" t="str">
            <v>Not Reported (Employer - Construction)</v>
          </cell>
          <cell r="K230" t="str">
            <v>Failing to renew visas;Non-payment of Wages</v>
          </cell>
          <cell r="L230" t="str">
            <v>Migrant &amp; immigrant workers (Unknown Number - BD - Construction)</v>
          </cell>
          <cell r="M230" t="str">
            <v>News outlet</v>
          </cell>
          <cell r="N230" t="str">
            <v>No</v>
          </cell>
          <cell r="Q230" t="str">
            <v>None reported.</v>
          </cell>
          <cell r="S230" t="str">
            <v>AE</v>
          </cell>
          <cell r="T230" t="str">
            <v>Number unknown</v>
          </cell>
          <cell r="U230">
            <v>44108</v>
          </cell>
          <cell r="V230">
            <v>2212</v>
          </cell>
          <cell r="X230" t="str">
            <v>In October 2020 , the Dhaka Tribune wote a piece on the experiences of Bangladeshi returning migrant workers. One of the cases cited, is that from a worker who had not received salaries for between May and August 2020, despite continuing work, and was concerned that he may also not receive his September salary. Many of the 15,000 workers' visas had expired and the company had revealed plans to repatriate 5,000 of the workers.</v>
          </cell>
        </row>
        <row r="231">
          <cell r="B231" t="str">
            <v>https://www.business-humanrights.org/en/latest-news/the-cost-of-contagion-the-consequences-of-covid-19-for-migrant-workers-in-the-gulf-2/</v>
          </cell>
          <cell r="J231" t="str">
            <v>Not Reported (Employer - Retail)</v>
          </cell>
          <cell r="K231" t="str">
            <v>COVID-19;Health: General (including workplace health &amp; safety);Non-payment of Wages;Precarious/unsuitable living conditions</v>
          </cell>
          <cell r="L231" t="str">
            <v>Migrant &amp; immigrant workers (Unknown Number - Unknown Location - Retail)</v>
          </cell>
          <cell r="M231" t="str">
            <v>NGO</v>
          </cell>
          <cell r="N231" t="str">
            <v>No</v>
          </cell>
          <cell r="Q231" t="str">
            <v>None reported.</v>
          </cell>
          <cell r="S231" t="str">
            <v>AE</v>
          </cell>
          <cell r="T231" t="str">
            <v>Number unknown</v>
          </cell>
          <cell r="U231">
            <v>43983</v>
          </cell>
          <cell r="V231">
            <v>2612</v>
          </cell>
          <cell r="X231" t="str">
            <v>In November 2020, NGO Equidem launched a report highlighting the impact of COVID-19 on migrant workers in Saudi Arabia, Qatar and UAE, based on 206 interviews with workers. One salesman in Burj Khalifa, Dubai told Equidem he is very anxious because of the impossibility of social distancing in his room and that his company was not paying salaries for un-worked days. He also told Equidem that he took a loan to help his family and is managing food, accommodation and other expenses for a roommate who does not have a job.</v>
          </cell>
        </row>
        <row r="232">
          <cell r="B232" t="str">
            <v>https://www.business-humanrights.org/en/latest-news/kuwait-300-private-security-cleaning-staff-owed-4-months-wages-by-co-contracted-by-multiple-public-bodies/</v>
          </cell>
          <cell r="J232" t="str">
            <v>Not Reported (Employer - Diversified/Conglomerates)</v>
          </cell>
          <cell r="K232" t="str">
            <v>Intimidation &amp; Threats;Non-payment of Wages</v>
          </cell>
          <cell r="L232" t="str">
            <v>Migrant &amp; immigrant workers (1 - BD - Catering &amp; food services);Migrant &amp; immigrant workers (1 - EG - Security companies);Migrant &amp; immigrant workers (Unknown Number - IN - Cleaning &amp; maintenance)</v>
          </cell>
          <cell r="M232" t="str">
            <v>News outlet</v>
          </cell>
          <cell r="N232" t="str">
            <v>No</v>
          </cell>
          <cell r="Q232" t="str">
            <v>None reported.</v>
          </cell>
          <cell r="S232" t="str">
            <v>KW</v>
          </cell>
          <cell r="T232">
            <v>400</v>
          </cell>
          <cell r="U232">
            <v>44359</v>
          </cell>
          <cell r="V232">
            <v>2435</v>
          </cell>
          <cell r="X232" t="str">
            <v>400 security guards, porters and cleaners working at a company contracted by Kuwait government allegedly haven’t received their salaries since February and March 2021. The workers are contracted to multiple public institutions in Kuwait.</v>
          </cell>
        </row>
        <row r="233">
          <cell r="B233" t="str">
            <v>https://www.business-humanrights.org/en/latest-news/indian-migrant-workers-in-gulf-are-returning-home-with-out-months-of-wage-owed-to-them/</v>
          </cell>
          <cell r="J233" t="str">
            <v>Not Reported (Employer - Automobile &amp; other motor vehicles)</v>
          </cell>
          <cell r="K233" t="str">
            <v>Non-payment of Wages;Right to food</v>
          </cell>
          <cell r="L233" t="str">
            <v>Migrant &amp; immigrant workers (Unknown Number - IN - Automobile &amp; other motor vehicles)</v>
          </cell>
          <cell r="M233" t="str">
            <v>News outlet</v>
          </cell>
          <cell r="N233" t="str">
            <v>No</v>
          </cell>
          <cell r="Q233" t="str">
            <v>None reported.</v>
          </cell>
          <cell r="S233" t="str">
            <v>OM</v>
          </cell>
          <cell r="T233">
            <v>1400</v>
          </cell>
          <cell r="U233">
            <v>44094</v>
          </cell>
          <cell r="V233">
            <v>2207</v>
          </cell>
          <cell r="X233" t="str">
            <v>In September 2020, Fintech Zoom reported that 1,400 staff employed by a car firm in Oman who had been requested to resign in April, with the firm citing the impact of the COVID-19 pandemic, were facing wage theft. Based on the experience of one worker who refused to volunteer his resignation and requested to be terminated, Fintech Zoom estimated that the company had failed to pay the 1,400 staff $369k in owed wages, benefits and denied allowances.</v>
          </cell>
        </row>
        <row r="234">
          <cell r="B234" t="str">
            <v>https://www.business-humanrights.org/en/latest-news/uae-family-of-construction-worker-killed-in-worksite-accident-receive-dh400k-in-compensation/</v>
          </cell>
          <cell r="J234" t="str">
            <v>Not Reported (Employer - Construction)</v>
          </cell>
          <cell r="K234" t="str">
            <v>Deaths;Health: General (including workplace health &amp; safety)</v>
          </cell>
          <cell r="L234" t="str">
            <v>Migrant &amp; immigrant workers (1 - Asia &amp; Pacific - Construction)</v>
          </cell>
          <cell r="M234" t="str">
            <v>News outlet</v>
          </cell>
          <cell r="N234" t="str">
            <v>No</v>
          </cell>
          <cell r="Q234" t="str">
            <v>The case went to court where it was found that the accident was the fault of negligence on the part of the supervisor and site engineer who didn't ensure safety standards at the worksite. The engineer, victim's supervisor and their employer were ordered jointly to pay compensation to the family of the worker.</v>
          </cell>
          <cell r="S234" t="str">
            <v>AE</v>
          </cell>
          <cell r="T234">
            <v>1</v>
          </cell>
          <cell r="U234">
            <v>44087</v>
          </cell>
          <cell r="V234">
            <v>2204</v>
          </cell>
          <cell r="X234" t="str">
            <v>An Asian construction worker was killed in a worksite accident.</v>
          </cell>
        </row>
        <row r="235">
          <cell r="B235" t="str">
            <v>https://www.business-humanrights.org/en/latest-news/india-cos-govt-failing-gulf-returnees-who-face-wage-theft-quarantine-fees/</v>
          </cell>
          <cell r="J235" t="str">
            <v>Not Reported (Employer - Construction)</v>
          </cell>
          <cell r="K235" t="str">
            <v>Precarious/unsuitable living conditions</v>
          </cell>
          <cell r="L235" t="str">
            <v>Migrant &amp; immigrant workers (1 - IN - Construction)</v>
          </cell>
          <cell r="M235" t="str">
            <v>News outlet</v>
          </cell>
          <cell r="N235" t="str">
            <v>No</v>
          </cell>
          <cell r="Q235" t="str">
            <v>None reported.</v>
          </cell>
          <cell r="S235" t="str">
            <v>AE</v>
          </cell>
          <cell r="T235">
            <v>1</v>
          </cell>
          <cell r="U235">
            <v>44085</v>
          </cell>
          <cell r="V235">
            <v>2203</v>
          </cell>
          <cell r="X235" t="str">
            <v>In September 2020, VICE reported on the experience of returning Gulf workers to South India amid the COVID-19 disruption. One construction worker stated that due to the poor living conditions he experienced in Dubai he would not be returning to the Gulf to work.</v>
          </cell>
        </row>
        <row r="236">
          <cell r="B236" t="str">
            <v>https://www.business-humanrights.org/en/latest-news/india-cos-govt-failing-gulf-returnees-who-face-wage-theft-quarantine-fees/</v>
          </cell>
          <cell r="J236" t="str">
            <v>Not Reported (Labour Supplier - Labour supplier)</v>
          </cell>
          <cell r="K236" t="str">
            <v>Non-payment of Wages</v>
          </cell>
          <cell r="L236" t="str">
            <v>Migrant &amp; immigrant workers (2 - IN - Labour supplier)</v>
          </cell>
          <cell r="M236" t="str">
            <v>News outlet</v>
          </cell>
          <cell r="N236" t="str">
            <v>No</v>
          </cell>
          <cell r="Q236" t="str">
            <v>One of the workers stated he had not received financial assistance from the government. No action was reported on the part of the employer.</v>
          </cell>
          <cell r="S236" t="str">
            <v>KW</v>
          </cell>
          <cell r="T236" t="str">
            <v>Number unknown</v>
          </cell>
          <cell r="U236">
            <v>44085</v>
          </cell>
          <cell r="V236">
            <v>2201</v>
          </cell>
          <cell r="X236" t="str">
            <v>In September 2020, VICE reported the experiences of two migrant workers from the same labour contractor who returned to India during the COVID-19 pandemic after their employer had not paid their wages for three months and cancelled all wage arrears. The workers had to pay the cost of their own flights and quarantining once they returned to India.</v>
          </cell>
        </row>
        <row r="237">
          <cell r="B237" t="str">
            <v>https://www.business-humanrights.org/en/latest-news/uae-cos-failing-to-provide-food-housing-to-migrant-workers-waiting-months-for-unpaid-wages/</v>
          </cell>
          <cell r="J237" t="str">
            <v>Not Reported (Employer - Construction)</v>
          </cell>
          <cell r="K237" t="str">
            <v>Health: General (including workplace health &amp; safety);Non-payment of Wages;Precarious/unsuitable living conditions;Restricted Mobility;Right to food</v>
          </cell>
          <cell r="L237" t="str">
            <v>Migrant &amp; immigrant workers (1 - BD - Construction);Migrant &amp; immigrant workers (2 - PK - Construction)</v>
          </cell>
          <cell r="M237" t="str">
            <v>News outlet</v>
          </cell>
          <cell r="N237" t="str">
            <v>No</v>
          </cell>
          <cell r="Q237" t="str">
            <v>The men are dependent on charitable aid and have not received regular food. The government of Dubai did not comment to the Guardian regarding reports that many companies have not complied with the government-mandated provision of food and accommodation to workers while they remain in country, even if they are redundant.</v>
          </cell>
          <cell r="S237" t="str">
            <v>AE</v>
          </cell>
          <cell r="T237">
            <v>99</v>
          </cell>
          <cell r="U237">
            <v>44077</v>
          </cell>
          <cell r="V237">
            <v>2200</v>
          </cell>
          <cell r="X237" t="str">
            <v>A Guardian report in September 2020 detailed the experiences of 99 construction workers during the COVID-19 pandemic. Many still technically have jobs and turn up for work daily, but do not receive wages. They are lacking in food, support, money to buy flights home and were left "to fend for themselves". The cramped accommodation means social distancing is not possible, and their employer is one of "many" in Dubai who are not continuing to provide food to their employees. At least one worker is under financial stress as his employer deducts 75% of his salary following an un-insured heart surgery. He used to receive medication under the medical insurance but this has been "disconnected" and he cannot afford it. The workers' salary delays predate the COVID-19 pandemic by months.</v>
          </cell>
        </row>
        <row r="238">
          <cell r="B238" t="str">
            <v>https://www.business-humanrights.org/en/latest-news/born-into-uncertainty-pandemic-aggravates-the-woes-of-migrant-mothers-and-their-newborns/</v>
          </cell>
          <cell r="J238" t="str">
            <v>Not Reported (Recruiter - Recruitment agencies)</v>
          </cell>
          <cell r="K238" t="str">
            <v>Health: General (including workplace health &amp; safety);Intimidation &amp; Threats;Unfair Dismissal</v>
          </cell>
          <cell r="L238" t="str">
            <v>Migrant &amp; immigrant workers (1 - Unknown Location - Domestic worker agencies)</v>
          </cell>
          <cell r="M238" t="str">
            <v>NGO</v>
          </cell>
          <cell r="N238" t="str">
            <v>No</v>
          </cell>
          <cell r="Q238" t="str">
            <v>Lydia is now dependent on the Labour Market Regulatory Authority's shelter where she stays with her baby.</v>
          </cell>
          <cell r="S238" t="str">
            <v>BH</v>
          </cell>
          <cell r="T238">
            <v>1</v>
          </cell>
          <cell r="U238">
            <v>44069</v>
          </cell>
          <cell r="V238">
            <v>2163</v>
          </cell>
          <cell r="X238" t="str">
            <v>As part of a report on the lack of access to healthcare and maternity care for migrant workers, Migrant-Rights.org reported on the case of "Lydia", a domestic worker who became pregnant unexpectedly and whose employer forced her to leave.  The recruitment agency she had come from refused to take her.</v>
          </cell>
        </row>
        <row r="239">
          <cell r="B239" t="str">
            <v>https://www.business-humanrights.org/en/latest-news/born-into-uncertainty-pandemic-aggravates-the-woes-of-migrant-mothers-and-their-newborns/</v>
          </cell>
          <cell r="J239" t="str">
            <v>Not Reported (Employer - Cleaning &amp; maintenance)</v>
          </cell>
          <cell r="K239" t="str">
            <v>Health: General (including workplace health &amp; safety);Intimidation &amp; Threats;Unfair Dismissal</v>
          </cell>
          <cell r="L239" t="str">
            <v>Migrant &amp; immigrant workers (1 - Unknown Location - Cleaning &amp; maintenance)</v>
          </cell>
          <cell r="M239" t="str">
            <v>NGO</v>
          </cell>
          <cell r="N239" t="str">
            <v>No</v>
          </cell>
          <cell r="Q239" t="str">
            <v>None reported.</v>
          </cell>
          <cell r="S239" t="str">
            <v>BH</v>
          </cell>
          <cell r="T239">
            <v>1</v>
          </cell>
          <cell r="U239">
            <v>44069</v>
          </cell>
          <cell r="V239">
            <v>2162</v>
          </cell>
          <cell r="X239" t="str">
            <v>As part of a report on the lack of access to healthcare and maternity care for migrant workers, Migrant-Rights.org reported on the case of "Mary", a worker who did not inform her employer of her pregnancy for fear of losing her job. She was put on unpaid leave during the COVID-19 pandemic and was told not to return to company accommodation during the birth, and later had her visa cancelled. This is despite a prohibition on the dismissal of female migrant workers due to pregnancy.</v>
          </cell>
        </row>
        <row r="240">
          <cell r="B240" t="str">
            <v>https://www.business-humanrights.org/en/latest-news/uae-african-workers-face-discrimination-unpaid-salaries-recruitment-deception-amid-covid-19-pandemic/</v>
          </cell>
          <cell r="J240" t="str">
            <v>Not Reported (Employer - Fitness clubs &amp; gyms)</v>
          </cell>
          <cell r="K240" t="str">
            <v>Non-payment of Wages;Precarious/unsuitable living conditions</v>
          </cell>
          <cell r="L240" t="str">
            <v>Migrant &amp; immigrant workers (1 - NG - Fitness clubs &amp; gyms)</v>
          </cell>
          <cell r="M240" t="str">
            <v>NGO</v>
          </cell>
          <cell r="N240" t="str">
            <v>No</v>
          </cell>
          <cell r="Q240" t="str">
            <v>The worker is now dependent on charitable now he is unemployed and has received no support from the Nigerian government.</v>
          </cell>
          <cell r="S240" t="str">
            <v>AE</v>
          </cell>
          <cell r="T240" t="str">
            <v>Number unknown</v>
          </cell>
          <cell r="U240">
            <v>44068</v>
          </cell>
          <cell r="V240">
            <v>2161</v>
          </cell>
          <cell r="X240" t="str">
            <v>In August 2020 Migrant-Rights.org released a report on the stigma and discrimination experienced by African migrants in the Gulf. In this case, having already experienced salary abuses in a previous job, a Nigerian worker descibes receiving no pay or allowances after changing jobs to work in a gym prior to the COVID-19 outbreak. He was also told to move out of his accommodation and lost his job.</v>
          </cell>
        </row>
        <row r="241">
          <cell r="B241" t="str">
            <v>https://www.business-humanrights.org/en/latest-news/uae-african-workers-face-discrimination-unpaid-salaries-recruitment-deception-amid-covid-19-pandemic/</v>
          </cell>
          <cell r="J241" t="str">
            <v>Not Reported (Employer - Hotel)</v>
          </cell>
          <cell r="K241" t="str">
            <v>Health: General (including workplace health &amp; safety);Injuries</v>
          </cell>
          <cell r="L241" t="str">
            <v>Migrant &amp; immigrant workers (1 - NG - Hotel)</v>
          </cell>
          <cell r="M241" t="str">
            <v>NGO</v>
          </cell>
          <cell r="N241" t="str">
            <v>No</v>
          </cell>
          <cell r="Q241" t="str">
            <v>The employer did ensure that the migrant worker received medical care and hospital treatment over a number of visits, but their back deteriorated nonetheless.</v>
          </cell>
          <cell r="S241" t="str">
            <v>AE</v>
          </cell>
          <cell r="T241">
            <v>1</v>
          </cell>
          <cell r="U241">
            <v>44068</v>
          </cell>
          <cell r="V241">
            <v>2160</v>
          </cell>
          <cell r="X241" t="str">
            <v>In August 2020 Migrant-Rights.org released a report on the stigma and discrimination experienced by African migrants in the Gulf. In this case, having already experienced salary abuses in a previous job, a Nigerian worker descibes the injuries he sustained working over time in physically demanding work in a hotel.</v>
          </cell>
        </row>
        <row r="242">
          <cell r="B242" t="str">
            <v>https://www.business-humanrights.org/en/latest-news/uae-african-workers-face-discrimination-unpaid-salaries-recruitment-deception-amid-covid-19-pandemic/</v>
          </cell>
          <cell r="J242" t="str">
            <v>Not Reported (Employer - Catering &amp; food services)</v>
          </cell>
          <cell r="K242" t="str">
            <v>Non-payment of Wages;Precarious/unsuitable living conditions</v>
          </cell>
          <cell r="L242" t="str">
            <v>Migrant &amp; immigrant workers (1 - NG - Catering &amp; food services)</v>
          </cell>
          <cell r="M242" t="str">
            <v>NGO</v>
          </cell>
          <cell r="N242" t="str">
            <v>No</v>
          </cell>
          <cell r="Q242" t="str">
            <v>None reported.</v>
          </cell>
          <cell r="S242" t="str">
            <v>AE</v>
          </cell>
          <cell r="T242" t="str">
            <v>Number unknown</v>
          </cell>
          <cell r="U242">
            <v>44068</v>
          </cell>
          <cell r="V242">
            <v>2159</v>
          </cell>
          <cell r="X242" t="str">
            <v>In August 2020 Migrant-Rights.org released a report on the stigma and discrimination experienced by African migrants in the Gulf. In this case a Nigerian migrant worker was employed in a UAE restaurant where he experienced salary delays of up to 3 months and cramped accommodation with 10 people to a room and up to 20 people sharing cooking and washing facilities.</v>
          </cell>
        </row>
        <row r="243">
          <cell r="B243" t="str">
            <v>https://www.business-humanrights.org/en/latest-news/gulf-crisis-as-500000-repatriated-workers-unable-to-access-justice-obtain-unpaid-wages-amid-covid-19/</v>
          </cell>
          <cell r="J243" t="str">
            <v>Not Reported (Client - Transport: General)</v>
          </cell>
          <cell r="K243" t="str">
            <v>Non-payment of Wages;Recruitment Fees</v>
          </cell>
          <cell r="L243" t="str">
            <v>Migrant &amp; immigrant workers (Unknown Number - Unknown Location - Labour supplier)</v>
          </cell>
          <cell r="M243" t="str">
            <v>News outlet</v>
          </cell>
          <cell r="N243" t="str">
            <v>No</v>
          </cell>
          <cell r="Q243" t="str">
            <v>None reported.</v>
          </cell>
          <cell r="S243" t="str">
            <v>AE</v>
          </cell>
          <cell r="T243" t="str">
            <v>Number unknown</v>
          </cell>
          <cell r="U243">
            <v>44053</v>
          </cell>
          <cell r="V243">
            <v>2156</v>
          </cell>
          <cell r="X243" t="str">
            <v>In August 2020, an article in Al Monitor reported on the growing trend of mass layoffs and cases of unpaid wages across the UAE as a result of the COVID-19 pandemic. One worker contracted through a manpower company and working at Dubai Airport found his job "put on hold". While he was provided with free accommodation the worker states that the contractor refused to pay his salary - "I asked many times but could not solve it. They do not want to pay us". He had previously taken out a USD800 loan to afford "prohibitive" recruitment fees and had to ask his family back home to borrow again to maintain repayments.</v>
          </cell>
        </row>
        <row r="244">
          <cell r="B244" t="str">
            <v>https://www.business-humanrights.org/en/latest-news/gulf-crisis-as-500000-repatriated-workers-unable-to-access-justice-obtain-unpaid-wages-amid-covid-19/</v>
          </cell>
          <cell r="J244" t="str">
            <v>Not Reported (Employer - Education companies)</v>
          </cell>
          <cell r="K244" t="str">
            <v>Intimidation &amp; Threats;Non-payment of Wages;Precarious/unsuitable living conditions</v>
          </cell>
          <cell r="L244" t="str">
            <v>Migrant &amp; immigrant workers (Unknown Number - NP - Education companies)</v>
          </cell>
          <cell r="M244" t="str">
            <v>News outlet</v>
          </cell>
          <cell r="N244" t="str">
            <v>No</v>
          </cell>
          <cell r="Q244" t="str">
            <v>None reported.</v>
          </cell>
          <cell r="S244" t="str">
            <v>AE</v>
          </cell>
          <cell r="T244">
            <v>100</v>
          </cell>
          <cell r="U244">
            <v>44053</v>
          </cell>
          <cell r="V244">
            <v>2155</v>
          </cell>
          <cell r="X244" t="str">
            <v>In August 2020, an article in Al Monitor reported on the growing trend of mass layoffs and cases of unpaid wages across the UAE as a result of the COVID-19 pandemic. One case involves over 100 workers at a private school whose pay was cut by half since late May 2020. The manager allegedly told the workers "This is our new rule; if you do not accept it, go back to your country". The company's housing facility also requests the worker who spoke to Al Monitor to pay half of her monthly income for accommodation, in violation of the UAE labour accommodation requirements.</v>
          </cell>
        </row>
        <row r="245">
          <cell r="B245" t="str">
            <v>https://www.business-humanrights.org/en/latest-news/domestic-workers-in-gulf-states-face-covid-19-job-losses-abuse-from-recruitment-agencies/</v>
          </cell>
          <cell r="J245" t="str">
            <v>Not Reported (Recruiter - Recruitment agencies)</v>
          </cell>
          <cell r="K245" t="str">
            <v>Health: General (including workplace health &amp; safety);Precarious/unsuitable living conditions;Restricted Mobility;Right to food</v>
          </cell>
          <cell r="L245" t="str">
            <v>Migrant &amp; immigrant workers (1 - PH - Domestic worker agencies)</v>
          </cell>
          <cell r="M245" t="str">
            <v>News outlet</v>
          </cell>
          <cell r="N245" t="str">
            <v>No</v>
          </cell>
          <cell r="Q245" t="str">
            <v>None reported.</v>
          </cell>
          <cell r="S245" t="str">
            <v>SA</v>
          </cell>
          <cell r="T245">
            <v>1</v>
          </cell>
          <cell r="U245">
            <v>44019</v>
          </cell>
          <cell r="V245">
            <v>2148</v>
          </cell>
          <cell r="X245" t="str">
            <v>In July 2020, the New York Times reported on the dire situation for domestic workers in the Gulf during the COVID-19 crisis. One Filipino workers in Saudi Arabia moved into her recruitment agency's hostel when she felt unwell, when she tested positive for COVID-19 the supervisor imprisoned here and gave her only painkillers and vitamin C to treat it, and when food was provided it was thrown into the room.</v>
          </cell>
        </row>
        <row r="246">
          <cell r="B246" t="str">
            <v>https://www.business-humanrights.org/en/latest-news/kuwait-restaurant-workers-protest-three-months-of-unpaid-salaries-during-covid-19-lock-down/</v>
          </cell>
          <cell r="J246" t="str">
            <v>Not Reported (Employer - Catering &amp; food services)</v>
          </cell>
          <cell r="K246" t="str">
            <v>Denial of Freedom of Expression/Assembly;Non-payment of Wages</v>
          </cell>
          <cell r="L246" t="str">
            <v>Migrant &amp; immigrant workers (200 - Unknown Location - Catering &amp; food services)</v>
          </cell>
          <cell r="M246" t="str">
            <v>News outlet</v>
          </cell>
          <cell r="N246" t="str">
            <v>No</v>
          </cell>
          <cell r="Q246" t="str">
            <v>Security was called and police "persuaded" workers to stay in their homes. Police promised workers they would resolve the issue, and inform the Ministry of Social Affairs as well as the restaurant authorities.</v>
          </cell>
          <cell r="S246" t="str">
            <v>KW</v>
          </cell>
          <cell r="T246">
            <v>200</v>
          </cell>
          <cell r="U246">
            <v>44021</v>
          </cell>
          <cell r="V246">
            <v>2146</v>
          </cell>
          <cell r="X246" t="str">
            <v>By July 2020, between 150 and 200 restaurant workers of a restaurant chain were not paid for the preceding three months due to the lockdown imposed in Kuwait. The workers stated they did not have enough money to live on.</v>
          </cell>
        </row>
        <row r="247">
          <cell r="B247" t="str">
            <v>https://www.business-humanrights.org/en/latest-news/oman-indian-workers-unpaid-forced-to-resign-banned-from-leaving-while-bank-loans-outstanding/</v>
          </cell>
          <cell r="J247" t="str">
            <v>Not Reported (Employer - Construction)</v>
          </cell>
          <cell r="K247" t="str">
            <v>Non-payment of Wages</v>
          </cell>
          <cell r="L247" t="str">
            <v>Migrant &amp; immigrant workers (100 - Unknown Location - Construction);Migrant &amp; immigrant workers (Unknown Number - IN - Construction)</v>
          </cell>
          <cell r="M247" t="str">
            <v>News outlet</v>
          </cell>
          <cell r="N247" t="str">
            <v>No</v>
          </cell>
          <cell r="Q247" t="str">
            <v>None reported.</v>
          </cell>
          <cell r="S247" t="str">
            <v>OM</v>
          </cell>
          <cell r="T247">
            <v>100</v>
          </cell>
          <cell r="U247">
            <v>43992</v>
          </cell>
          <cell r="V247">
            <v>2133</v>
          </cell>
          <cell r="X247" t="str">
            <v>Workers for a small construction company in Oman were told they can leave the country, but face several months of salary delays. Some of the workers have taken out bank loans in Oman and cannot obtain a certificate to leave the country without clearing the loan.</v>
          </cell>
        </row>
        <row r="248">
          <cell r="B248" t="str">
            <v>https://www.business-humanrights.org/en/latest-news/oman-indian-workers-unpaid-forced-to-resign-banned-from-leaving-while-bank-loans-outstanding/</v>
          </cell>
          <cell r="J248" t="str">
            <v>Not Reported (Employer - Automobile &amp; other motor vehicles)</v>
          </cell>
          <cell r="K248" t="str">
            <v>Non-payment of Wages;Unfair Dismissal;Withholding Passports</v>
          </cell>
          <cell r="L248" t="str">
            <v>Migrant &amp; immigrant workers (1350 - Unknown Location - Automobile &amp; other motor vehicles)</v>
          </cell>
          <cell r="M248" t="str">
            <v>News outlet</v>
          </cell>
          <cell r="N248" t="str">
            <v>No</v>
          </cell>
          <cell r="Q248" t="str">
            <v>None reported.</v>
          </cell>
          <cell r="S248" t="str">
            <v>OM</v>
          </cell>
          <cell r="T248">
            <v>1350</v>
          </cell>
          <cell r="U248">
            <v>43992</v>
          </cell>
          <cell r="V248">
            <v>2132</v>
          </cell>
          <cell r="X248" t="str">
            <v>1,350 workers employed by an automobile company in Oman were forced to resign with the company citing the economic downturn of the COVID-19 pandemic, hundreds of whom have bank oans in Oman. Without clearing their loans, the banks will not issue the workers with no objection certificates (NOCs), without which their employer will not release their passports. Employers in Oman do not have the rights to retain employees' passports._x000D_
_x000D_
Many who have returned to India did not receive their full end of service benefits either</v>
          </cell>
        </row>
        <row r="249">
          <cell r="B249" t="str">
            <v>https://www.business-humanrights.org/en/latest-news/employers-can-charter-flights-to-return-indian-migrant-workers-in-the-gulf-but-thousands-remain-stranded/</v>
          </cell>
          <cell r="J249" t="str">
            <v>Not Reported (Employer - Automobile &amp; other motor vehicles)</v>
          </cell>
          <cell r="K249" t="str">
            <v>Unfair Dismissal</v>
          </cell>
          <cell r="L249" t="str">
            <v>Migrant &amp; immigrant workers (1000 - Unknown Location - Automobile &amp; other motor vehicles);Migrant &amp; immigrant workers (Unknown Number - IN - Automobile &amp; other motor vehicles)</v>
          </cell>
          <cell r="M249" t="str">
            <v>News outlet</v>
          </cell>
          <cell r="N249" t="str">
            <v>No</v>
          </cell>
          <cell r="Q249" t="str">
            <v>None reported.</v>
          </cell>
          <cell r="S249" t="str">
            <v>OM</v>
          </cell>
          <cell r="T249">
            <v>1000</v>
          </cell>
          <cell r="U249">
            <v>43977</v>
          </cell>
          <cell r="V249">
            <v>2129</v>
          </cell>
          <cell r="X249" t="str">
            <v>A worker in an unnamed automobile company in Oman told the Lede that 1,000 workers were terminated from their jobs after being forced to resign "voluntarily". The worker stated that companies were firing workers to avoid liability as a result of the Covid-19 pandemic.</v>
          </cell>
        </row>
        <row r="250">
          <cell r="B250" t="str">
            <v>https://www.business-humanrights.org/en/latest-news/migrant-workers-to-the-gulf-laid-off-stranded-on-unpaid-leave-facing-wage-delays/</v>
          </cell>
          <cell r="J250" t="str">
            <v>Not Reported (Employer - Tourism)</v>
          </cell>
          <cell r="K250" t="str">
            <v>Non-payment of Wages;Precarious/unsuitable living conditions</v>
          </cell>
          <cell r="L250" t="str">
            <v>Migrant &amp; immigrant workers (10 - IN - Tourism)</v>
          </cell>
          <cell r="M250" t="str">
            <v>News outlet</v>
          </cell>
          <cell r="N250" t="str">
            <v>No</v>
          </cell>
          <cell r="Q250" t="str">
            <v>One of the workers had contacted the Indian embassy to get a booking onto one of the repatriation flights India has organised to return workers home, but did not hear back despite informing them that he had neither a job nor money.</v>
          </cell>
          <cell r="S250" t="str">
            <v>AE</v>
          </cell>
          <cell r="T250" t="str">
            <v>Number unknown</v>
          </cell>
          <cell r="U250">
            <v>43967</v>
          </cell>
          <cell r="V250">
            <v>2122</v>
          </cell>
          <cell r="X250" t="str">
            <v>Employees at a travel firm in the UAE were laid off in February and left stranded during the Covid-19 pandemic. At least one was owed two months' salary.</v>
          </cell>
        </row>
        <row r="251">
          <cell r="B251" t="str">
            <v>https://www.business-humanrights.org/en/latest-news/migrant-workers-to-the-gulf-laid-off-stranded-on-unpaid-leave-facing-wage-delays/</v>
          </cell>
          <cell r="J251" t="str">
            <v>Not Reported (Employer - Hotel)</v>
          </cell>
          <cell r="K251" t="str">
            <v>Non-payment of Wages;Precarious/unsuitable living conditions</v>
          </cell>
          <cell r="L251" t="str">
            <v>Migrant &amp; immigrant workers (1 - IN - Hotel)</v>
          </cell>
          <cell r="M251" t="str">
            <v>News outlet</v>
          </cell>
          <cell r="N251" t="str">
            <v>No</v>
          </cell>
          <cell r="Q251" t="str">
            <v>None reported.</v>
          </cell>
          <cell r="S251" t="str">
            <v>AE</v>
          </cell>
          <cell r="T251">
            <v>1</v>
          </cell>
          <cell r="U251">
            <v>43967</v>
          </cell>
          <cell r="V251">
            <v>2121</v>
          </cell>
          <cell r="X251" t="str">
            <v>In May 2020, a migrant worker told the BBC that he and his wife were left homeless after he was laid off by the hotel where he had worked due to the Covid-19 pandemic. He also alleged that he had not been paid for the last month that he worked. They are unable to pay for their air flight home; if they delay his pregnant wife may be unable to travel.</v>
          </cell>
        </row>
        <row r="252">
          <cell r="B252" t="str">
            <v>https://www.business-humanrights.org/en/latest-news/indian-workers-to-the-gulf-stranded-with-expired-visas-while-employers-withhold-passports-salary/</v>
          </cell>
          <cell r="J252" t="str">
            <v>Not Reported (Employer - Retail)</v>
          </cell>
          <cell r="K252" t="str">
            <v>Failing to renew visas;Non-payment of Wages;Precarious/unsuitable living conditions;Withholding Passports</v>
          </cell>
          <cell r="L252" t="str">
            <v>Migrant &amp; immigrant workers (1 - IN - Retail)</v>
          </cell>
          <cell r="M252" t="str">
            <v>News outlet</v>
          </cell>
          <cell r="N252" t="str">
            <v>No</v>
          </cell>
          <cell r="Q252" t="str">
            <v>None reported.</v>
          </cell>
          <cell r="S252" t="str">
            <v>KW</v>
          </cell>
          <cell r="T252">
            <v>1</v>
          </cell>
          <cell r="U252">
            <v>43965</v>
          </cell>
          <cell r="V252">
            <v>2118</v>
          </cell>
          <cell r="X252" t="str">
            <v>By May 2020, an Indian worker was left stranded in Kuwait after the hypermarket where he was employed stopped paying him for the past few months and his residence visa expired. Unable to pay rent he was left homeless. Now undocumented, he is unable to travel home because he does not meet the Kuwaiti government's amnesty requirement.</v>
          </cell>
        </row>
        <row r="253">
          <cell r="B253" t="str">
            <v>https://www.business-humanrights.org/en/latest-news/indian-workers-to-the-gulf-stranded-with-expired-visas-while-employers-withhold-passports-salary/</v>
          </cell>
          <cell r="J253" t="str">
            <v>Not Reported (Employer - Catering &amp; food services)</v>
          </cell>
          <cell r="K253" t="str">
            <v>Failing to renew visas;Health: General (including workplace health &amp; safety);Non-payment of Wages;Right to food</v>
          </cell>
          <cell r="L253" t="str">
            <v>Migrant &amp; immigrant workers (1 - IN - Catering &amp; food services);Migrant &amp; immigrant workers (Unknown Number - BD - Catering &amp; food services);Migrant &amp; immigrant workers (Unknown Number - PK - Catering &amp; food services)</v>
          </cell>
          <cell r="M253" t="str">
            <v>News outlet</v>
          </cell>
          <cell r="N253" t="str">
            <v>No</v>
          </cell>
          <cell r="Q253" t="str">
            <v>The worker had repeatedly asked his company to renew his visa but they had not done so. The Omani government has granted amnesties to migrants whose residence visas expired only after the third week of March._x000D_
 _x000D_
 The Indian embassy in Oman told the worker that he had to resolve the fine with the company. On approaching the company he was told he had to pay the fine, which he is unable to do as they have not paid him for seven months. The workers had filed a labour complaint against the compay for non-payment of wages.</v>
          </cell>
          <cell r="S253" t="str">
            <v>OM</v>
          </cell>
          <cell r="T253" t="str">
            <v>Number unknown</v>
          </cell>
          <cell r="U253">
            <v>43965</v>
          </cell>
          <cell r="V253">
            <v>2117</v>
          </cell>
          <cell r="X253" t="str">
            <v>An Indian worker employed at a bakery in Oman found themselves stranded in the country during the Covid-19 pandemic. His residence permit expired in December 2019 and he was told he could not be repatriated until he had paid an overstay fine. By May 2020, he had not received salary for seven months. He is also seeking medical treatment for kidney issues and has been advised to do so in Kerala.</v>
          </cell>
        </row>
        <row r="254">
          <cell r="B254" t="str">
            <v>https://www.business-humanrights.org/en/latest-news/indian-workers-to-the-gulf-stranded-with-expired-visas-while-employers-withhold-passports-salary/</v>
          </cell>
          <cell r="J254" t="str">
            <v>Not Reported (Employer - Construction)</v>
          </cell>
          <cell r="K254" t="str">
            <v>Non-payment of Wages;Precarious/unsuitable living conditions;Right to food</v>
          </cell>
          <cell r="L254" t="str">
            <v>Migrant &amp; immigrant workers (1 - IN - Construction)</v>
          </cell>
          <cell r="M254" t="str">
            <v>News outlet</v>
          </cell>
          <cell r="N254" t="str">
            <v>No</v>
          </cell>
          <cell r="Q254" t="str">
            <v>Since reporting his case, the New Minute issued an update that the worker, together with a few others who also did not have valid residence permits, were granted Emergency Certificates which allow them one way travel back to India.</v>
          </cell>
          <cell r="S254" t="str">
            <v>KW</v>
          </cell>
          <cell r="T254">
            <v>1</v>
          </cell>
          <cell r="U254">
            <v>43965</v>
          </cell>
          <cell r="V254">
            <v>2116</v>
          </cell>
          <cell r="X254" t="str">
            <v>An Indian carpenter was forced to quit his job as a carpenter after his employer stopped paying his salary. He was unable to find another job before the Covid-19 pandemic happened and was as one of thousands of undocumented migrants in Kuwait without accommodation or housing.</v>
          </cell>
        </row>
        <row r="255">
          <cell r="B255" t="str">
            <v>https://www.business-humanrights.org/en/latest-news/oman-migrant-workers-face-job-losses-salary-benefit-cuts-under-company-restructures-during-covid-19-crisis/</v>
          </cell>
          <cell r="J255" t="str">
            <v>Not Reported (Employer - Retail)</v>
          </cell>
          <cell r="K255" t="str">
            <v>Non-payment of Wages</v>
          </cell>
          <cell r="L255" t="str">
            <v>Migrant &amp; immigrant workers (1 - IN - Automobile &amp; other motor vehicles)</v>
          </cell>
          <cell r="M255" t="str">
            <v>News outlet</v>
          </cell>
          <cell r="N255" t="str">
            <v>No</v>
          </cell>
          <cell r="Q255" t="str">
            <v>None reported.</v>
          </cell>
          <cell r="S255" t="str">
            <v>OM</v>
          </cell>
          <cell r="T255" t="str">
            <v>Number unknown</v>
          </cell>
          <cell r="U255">
            <v>43952</v>
          </cell>
          <cell r="V255">
            <v>2112</v>
          </cell>
          <cell r="X255" t="str">
            <v>A migrant worker from India was forcefully resigned from his company as part of a mass layoff due to the economic downturn following the Covid-19 pandemic. The worker stated that while the company usually purchases flight tickets for workers, they will take money from the workers' owed gratuities to pay for the higher ticket prices.</v>
          </cell>
        </row>
        <row r="256">
          <cell r="B256" t="str">
            <v>https://www.business-humanrights.org/en/latest-news/uae-indian-workers-concerned-that-govt-covid-19-response-will-leave-them-behind-2/</v>
          </cell>
          <cell r="J256" t="str">
            <v>Not Reported (Employer - Construction)</v>
          </cell>
          <cell r="K256" t="str">
            <v>Non-payment of Wages</v>
          </cell>
          <cell r="L256" t="str">
            <v>Migrant &amp; immigrant workers (1 - IN - Construction)</v>
          </cell>
          <cell r="M256" t="str">
            <v>News outlet</v>
          </cell>
          <cell r="N256" t="str">
            <v>No</v>
          </cell>
          <cell r="Q256" t="str">
            <v>None reported.</v>
          </cell>
          <cell r="S256" t="str">
            <v>AE</v>
          </cell>
          <cell r="T256">
            <v>1</v>
          </cell>
          <cell r="U256">
            <v>43922</v>
          </cell>
          <cell r="V256">
            <v>2110</v>
          </cell>
          <cell r="X256" t="str">
            <v>One migrant worker who spoke to the Lede in April 2020 reported that besides facing uncertainty from their employer regarding future work and pay due to COVID-19, their wages were already three months delayed.</v>
          </cell>
        </row>
        <row r="257">
          <cell r="B257" t="str">
            <v>https://www.business-humanrights.org/en/latest-news/uae-south-asian-workers-facing-wage-delays-and-job-losses-stranded-without-earnings-food-or-housing/</v>
          </cell>
          <cell r="J257" t="str">
            <v>Not Reported (Employer - Transport: General)</v>
          </cell>
          <cell r="K257" t="str">
            <v>Health: General (including workplace health &amp; safety);Right to food</v>
          </cell>
          <cell r="L257" t="str">
            <v>Migrant &amp; immigrant workers (Unknown Number - Unknown Location - Transport: General)</v>
          </cell>
          <cell r="M257" t="str">
            <v>News outlet</v>
          </cell>
          <cell r="N257" t="str">
            <v>No</v>
          </cell>
          <cell r="Q257" t="str">
            <v>The workers have "fought court cases but it's a long process". They reported that they had planned to leave UAE when the travel restrictions came into place. They were dependent on social workers and aid from the Indian Embassy.</v>
          </cell>
          <cell r="S257" t="str">
            <v>AE</v>
          </cell>
          <cell r="T257">
            <v>1</v>
          </cell>
          <cell r="U257">
            <v>43943</v>
          </cell>
          <cell r="V257">
            <v>2109</v>
          </cell>
          <cell r="X257" t="str">
            <v>As a result of the COVID-19 crisis, a number of Asian nationals in the UAE reported that they had lost their jobs but were unable to be repatriated owing to travel restrictions. Among them was a worker in a limousine company who stated that he now has no food left to survive and has additional medical expenses.</v>
          </cell>
        </row>
        <row r="258">
          <cell r="B258" t="str">
            <v>https://www.business-humanrights.org/en/latest-news/uae-south-asian-workers-facing-wage-delays-and-job-losses-stranded-without-earnings-food-or-housing/</v>
          </cell>
          <cell r="J258" t="str">
            <v>Not Reported (Employer - Construction)</v>
          </cell>
          <cell r="K258" t="str">
            <v>Non-payment of Wages</v>
          </cell>
          <cell r="L258" t="str">
            <v>Migrant &amp; immigrant workers (Unknown Number - IN - Construction)</v>
          </cell>
          <cell r="M258" t="str">
            <v>News outlet</v>
          </cell>
          <cell r="N258" t="str">
            <v>No</v>
          </cell>
          <cell r="Q258" t="str">
            <v>The workers have "fought court cases but it's a long process". They reported that they had planned to leave UAE when the travel restrictions came into place. They were dependent on social workers and aid from the Indian Embassy.</v>
          </cell>
          <cell r="S258" t="str">
            <v>AE</v>
          </cell>
          <cell r="T258" t="str">
            <v>Number unknown</v>
          </cell>
          <cell r="U258">
            <v>43943</v>
          </cell>
          <cell r="V258">
            <v>2108</v>
          </cell>
          <cell r="X258" t="str">
            <v>As a result of the COVID-19 crisis, a number of Asian nationals in the UAE reported that they had lost their jobs but were unable to be repatriated owing to travel restrictions. Among those workers, one reported that he was part of a group of workers who had been employed with a general contracting company but had not been paid for months after the company ran into financial difficulties. They had planned to leave the country before the travel ban had come in.</v>
          </cell>
        </row>
        <row r="259">
          <cell r="B259" t="str">
            <v>https://www.business-humanrights.org/en/latest-news/uae-indian-workers-tested-covid-19-positive-dependent-on-food-medical-aid-as-govt-allegedly-fails-to-act/</v>
          </cell>
          <cell r="J259" t="str">
            <v>Government (Unknown - Sector not reported/applicable);Not Reported (Employer - Health care)</v>
          </cell>
          <cell r="K259" t="str">
            <v>Health: General (including workplace health &amp; safety);Restricted Mobility;Right to food</v>
          </cell>
          <cell r="L259" t="str">
            <v>Migrant &amp; immigrant workers (12 - IN - Health care)</v>
          </cell>
          <cell r="M259" t="str">
            <v>News outlet</v>
          </cell>
          <cell r="N259" t="str">
            <v>No</v>
          </cell>
          <cell r="Q259" t="str">
            <v>On complaining of symptoms and being quarantined, the workers were not being provided with food or medical treatment by the UAE authorities. They were dependent on charitable aid for food and necessities.</v>
          </cell>
          <cell r="S259" t="str">
            <v>AE</v>
          </cell>
          <cell r="T259">
            <v>12</v>
          </cell>
          <cell r="U259">
            <v>43949</v>
          </cell>
          <cell r="V259">
            <v>2106</v>
          </cell>
          <cell r="X259" t="str">
            <v>12 migrant workers from India alleged that they had not received proper medical assistance after testing positive for COVID-19. They allege that they had been working at a private hospital without sufficient PPE owing to a lack of awareness of the issue.</v>
          </cell>
        </row>
        <row r="260">
          <cell r="B260" t="str">
            <v>https://www.business-humanrights.org/en/latest-news/uae-healthcare-co-fails-to-provide-covid-19-tests-medical-care-food-for-workers-despite-10-testing-positive/</v>
          </cell>
          <cell r="J260" t="str">
            <v>Not Reported (Employer - Health care)</v>
          </cell>
          <cell r="K260" t="str">
            <v>Health: General (including workplace health &amp; safety);Precarious/unsuitable living conditions;Restricted Mobility;Right to food</v>
          </cell>
          <cell r="L260" t="str">
            <v>Migrant &amp; immigrant workers (80 - IN - Health care)</v>
          </cell>
          <cell r="M260" t="str">
            <v>News outlet</v>
          </cell>
          <cell r="N260" t="str">
            <v>No</v>
          </cell>
          <cell r="Q260" t="str">
            <v>One worker contacted the Indian embassy in Dubai who gave them a contact number for a Dubai hospital, who gave them the number of the ambulance service. The ambulance service stated that they are only moving elderly or critically ill patients._x000D_
 _x000D_
 Workers' attempts to contact the employer went unanswered._x000D_
 _x000D_
 A welfare association based in Telangana asked the embassy in Dubai to intervene to move workers to a hospital and called for more testing on those in the camp. They requested repatriation for workers testing negative.</v>
          </cell>
          <cell r="S260" t="str">
            <v>AE</v>
          </cell>
          <cell r="T260">
            <v>80</v>
          </cell>
          <cell r="U260">
            <v>43945</v>
          </cell>
          <cell r="V260">
            <v>2104</v>
          </cell>
          <cell r="X260" t="str">
            <v>70 Indian workers appealed for help to politicians in their home state of Telangana alleging that they had been locked into a building in a Dubai labour camp after 10 others were tested positive for Covid-19. _x000D_
_x000D_
The men also allege that their employer, a prominent health care provider, has refused them tests and not supplied medicine to the ill workers or food. The housing is cramped and all residents are forced to use the same bathroom facilities; there is no possibility of social distancing and workers with symptoms or positive testing are not isolated from others.</v>
          </cell>
        </row>
        <row r="261">
          <cell r="B261" t="str">
            <v>https://www.business-humanrights.org/en/latest-news/uae-indian-workers-concerned-that-govt-covid-19-response-will-leave-them-behind/</v>
          </cell>
          <cell r="J261" t="str">
            <v>Not Reported (Employer - Construction)</v>
          </cell>
          <cell r="K261" t="str">
            <v>Non-payment of Wages</v>
          </cell>
          <cell r="L261" t="str">
            <v>Migrant &amp; immigrant workers (1 - IN - Construction)</v>
          </cell>
          <cell r="M261" t="str">
            <v>News outlet</v>
          </cell>
          <cell r="N261" t="str">
            <v>No</v>
          </cell>
          <cell r="Q261" t="str">
            <v>None reported.</v>
          </cell>
          <cell r="S261" t="str">
            <v>AE</v>
          </cell>
          <cell r="T261" t="str">
            <v>Number unknown</v>
          </cell>
          <cell r="U261">
            <v>43922</v>
          </cell>
          <cell r="V261">
            <v>2101</v>
          </cell>
          <cell r="X261" t="str">
            <v>A worker reported to the Lede that their concerns regarding pay during the coronavirus pandemic come on the back of a two month delay in salary. The workers do not know whether the company is going to cut their salaries or not.</v>
          </cell>
        </row>
        <row r="262">
          <cell r="B262" t="str">
            <v>https://www.business-humanrights.org/en/latest-news/gulf-migrant-workers-face-economic-uncertainty-as-private-sector-response-to-covid-19-remains-inconsistent/</v>
          </cell>
          <cell r="J262" t="str">
            <v>Not Reported (Employer - Cleaning &amp; maintenance)</v>
          </cell>
          <cell r="K262" t="str">
            <v>Non-payment of Wages</v>
          </cell>
          <cell r="L262" t="str">
            <v>Migrant &amp; immigrant workers (1 - Unknown Location - Cleaning &amp; maintenance)</v>
          </cell>
          <cell r="M262" t="str">
            <v>NGO</v>
          </cell>
          <cell r="N262" t="str">
            <v>No</v>
          </cell>
          <cell r="Q262" t="str">
            <v>The company has stated its intention to continue to pay its employees but the worker has had to request financial aid from the households she cleans. She is reliant on mooney from the families.</v>
          </cell>
          <cell r="S262" t="str">
            <v>AE</v>
          </cell>
          <cell r="T262" t="str">
            <v>Number unknown</v>
          </cell>
          <cell r="U262">
            <v>43944</v>
          </cell>
          <cell r="V262">
            <v>2100</v>
          </cell>
          <cell r="X262" t="str">
            <v>One woman employed by a cleaning service in Sharjah reportedly faced wage delays for March due to COVID-19 uncertainty and is uncertain if she will receive wages for April. She has to continue to work, although lesser hours.</v>
          </cell>
        </row>
        <row r="263">
          <cell r="B263" t="str">
            <v>https://www.business-humanrights.org/en/latest-news/uae-800-indian-drivers-stranded-and-abandoned-by-co-with-no-food-or-wages/</v>
          </cell>
          <cell r="J263" t="str">
            <v>Not Reported (Employer - Transport: General);Not Reported (Recruiter - Recruitment agencies)</v>
          </cell>
          <cell r="K263" t="str">
            <v>Contract Substitution;Failing to renew visas;Health: General (including workplace health &amp; safety);Non-payment of Wages;Precarious/unsuitable living conditions;Recruitment Fees;Right to food;Withholding Passports</v>
          </cell>
          <cell r="L263" t="str">
            <v>Migrant &amp; immigrant workers (800 - IN - Transport: General)</v>
          </cell>
          <cell r="M263" t="str">
            <v>News outlet</v>
          </cell>
          <cell r="N263" t="str">
            <v>No</v>
          </cell>
          <cell r="Q263" t="str">
            <v>The workers were unable to contact company authorities; the travel agency contact who had recruited them and conducted the interview "feigned innocence"._x000D_
 _x000D_
 The workers have filed a complaint with the Dubai labour ministry and are dependent on charitable food aid.</v>
          </cell>
          <cell r="S263" t="str">
            <v>AE</v>
          </cell>
          <cell r="T263">
            <v>800</v>
          </cell>
          <cell r="U263">
            <v>43936</v>
          </cell>
          <cell r="V263">
            <v>2099</v>
          </cell>
          <cell r="X263" t="str">
            <v>800 Indian workers were allegedly recruited as drivers in a "prominent company" in Dubai. They were recruited by travel agencies, to whom they paid fees for visas and medical checkups._x000D_
_x000D_
On arriving in Dubai the men were told that they also owed money to obtain a UAE driving license. Their passports were taken from them, they lived in cramped accommodation and lacked sufficient food.</v>
          </cell>
        </row>
        <row r="264">
          <cell r="B264" t="str">
            <v>https://www.business-humanrights.org/en/latest-news/30-state-workers-stuck-in-oman/</v>
          </cell>
          <cell r="J264" t="str">
            <v>Not Reported (Employer - Construction)</v>
          </cell>
          <cell r="K264" t="str">
            <v>Failing to renew visas;Intimidation &amp; Threats;Non-payment of Wages;Precarious/unsuitable living conditions;Restricted Mobility;Right to food</v>
          </cell>
          <cell r="L264" t="str">
            <v>Migrant &amp; immigrant workers (30 - IN - Construction)</v>
          </cell>
          <cell r="M264" t="str">
            <v>News outlet</v>
          </cell>
          <cell r="N264" t="str">
            <v>No</v>
          </cell>
          <cell r="Q264" t="str">
            <v>The workers sent a message to the Indian government via social media asking to be repatriated. A local non-profit, Pravasi, was supporting the workers.</v>
          </cell>
          <cell r="S264" t="str">
            <v>OM</v>
          </cell>
          <cell r="T264">
            <v>30</v>
          </cell>
          <cell r="U264">
            <v>43882</v>
          </cell>
          <cell r="V264">
            <v>2092</v>
          </cell>
          <cell r="X264" t="str">
            <v>30 Indian labourers working on a transmission line in Muscat have allegedly not been paid for seven months. They were being kept in locked rooms and not given regular foods. Their visas had expired.</v>
          </cell>
        </row>
        <row r="265">
          <cell r="B265" t="str">
            <v>https://www.business-humanrights.org/en/latest-news/joy-for-400-workers-after-dh3-million-in-owed-wages-is-finally-paid/</v>
          </cell>
          <cell r="J265" t="str">
            <v>Not Reported (Employer - Catering &amp; food services)</v>
          </cell>
          <cell r="K265" t="str">
            <v>Non-payment of Wages;Precarious/unsuitable living conditions;Right to food</v>
          </cell>
          <cell r="L265" t="str">
            <v>Migrant &amp; immigrant workers (1000 - Unknown Location - Catering &amp; food services)</v>
          </cell>
          <cell r="M265" t="str">
            <v>News outlet</v>
          </cell>
          <cell r="N265" t="str">
            <v>No</v>
          </cell>
          <cell r="Q265" t="str">
            <v>In January 2019, a first group of 400 workers received Dh3 million in unpaid wages after the case was addressed by the Abu Dhabi Judicial Department (ADJD). In September 2019 it was reported that a further group of "hundreds" of workers recovered Dh10 million after bringing their case to the Abu Dhabi Labour Court. Some of the money was recovered after the court approached government departments which had failed to pay the company for contracts. In February 2020 it was reported that the remaining 762 workers at the company had also received their owed wages. _x000D_
 _x000D_
 The cases were resolved at the Abu Dhabi Mobile Labour court. The court also finalised the workers' legal status, with those wishing to return home provided with a ticket and those looking for stay able to find alternative employment.</v>
          </cell>
          <cell r="S265" t="str">
            <v>AE</v>
          </cell>
          <cell r="T265">
            <v>1000</v>
          </cell>
          <cell r="U265">
            <v>43483</v>
          </cell>
          <cell r="V265">
            <v>2091</v>
          </cell>
          <cell r="X265" t="str">
            <v>After their company director absconded with large amounts of company funds in 2018, 1,200 migrant workers at an unnamed catering company in Abu Dhabi were left without wages. The workers were reliant on the department for accommodation and food.</v>
          </cell>
        </row>
        <row r="266">
          <cell r="B266" t="str">
            <v>https://www.business-humanrights.org/en/latest-news/uae-teachers-call-for-greater-protections-to-counter-bullying-and-breaches-of-labour-standards/</v>
          </cell>
          <cell r="J266" t="str">
            <v>Not Reported (Employer - Education companies)</v>
          </cell>
          <cell r="K266" t="str">
            <v>Non-payment of Wages</v>
          </cell>
          <cell r="L266" t="str">
            <v>Migrant &amp; immigrant workers (1 - IE - Education companies)</v>
          </cell>
          <cell r="M266" t="str">
            <v>News outlet</v>
          </cell>
          <cell r="N266" t="str">
            <v>No</v>
          </cell>
          <cell r="Q266" t="str">
            <v>Private teachers in Dubai called for the formation of specialist support groups and hotelines to counter schools' "bullying tactics". They aralso argued for stricter policies to be introduced by the Knowledge and Human Development Authority, Dubai's private education regulator. The KHDA responded that if teachers believe their contract terms to be breached or to breach labour law they should raise concerns with the Ministry of Human Resources and Emiritisation.</v>
          </cell>
          <cell r="S266" t="str">
            <v>AE</v>
          </cell>
          <cell r="T266">
            <v>1</v>
          </cell>
          <cell r="U266">
            <v>43848</v>
          </cell>
          <cell r="V266">
            <v>2089</v>
          </cell>
          <cell r="X266" t="str">
            <v>In January 2020, The National reported on the poor working conditions of teaches in the private education sector in the UAE. Teachers were repotedly experiencing bullying, harrassment and pressure to work overtime in violation of UAE labour law._x000D_
_x000D_
In one case, a teacher alleged his salary was frequently delayed.</v>
          </cell>
        </row>
        <row r="267">
          <cell r="B267" t="str">
            <v>https://www.business-humanrights.org/en/latest-news/uae-teachers-call-for-greater-protections-to-counter-bullying-and-breaches-of-labour-standards/</v>
          </cell>
          <cell r="J267" t="str">
            <v>Not Reported (Employer - Education companies)</v>
          </cell>
          <cell r="K267" t="str">
            <v>Precarious/unsuitable living conditions</v>
          </cell>
          <cell r="L267" t="str">
            <v>Migrant &amp; immigrant workers (1 - IE - Education companies)</v>
          </cell>
          <cell r="M267" t="str">
            <v>News outlet</v>
          </cell>
          <cell r="N267" t="str">
            <v>No</v>
          </cell>
          <cell r="Q267" t="str">
            <v>Private teachers in Dubai called for the formation of specialist support groups and hotelines to counter schools' "bullying tactics". They aralso argued for stricter policies to be introduced by the Knowledge and Human Development Authority, Dubai's private education regulator. The KHDA responded that if teachers believe their contract terms to be breached or to breach labour law they should raise concerns with the Ministry of Human Resources and Emiritisation.</v>
          </cell>
          <cell r="S267" t="str">
            <v>AE</v>
          </cell>
          <cell r="T267">
            <v>1</v>
          </cell>
          <cell r="U267">
            <v>43848</v>
          </cell>
          <cell r="V267">
            <v>2088</v>
          </cell>
          <cell r="X267" t="str">
            <v>In January 2020, The National reported on the poor working conditions of teaches in the private education sector in the UAE. Teachers were repotedly experiencing bullying, harrassment and pressure to work overtime in violation of UAE labour law._x000D_
_x000D_
In one case an employee found that his employer had kept a set of keys to his accommodation and entered without his knowledge.</v>
          </cell>
        </row>
        <row r="268">
          <cell r="B268" t="str">
            <v>https://www.business-humanrights.org/en/latest-news/two-more-cases-of-wage-disputes-being-probed/</v>
          </cell>
          <cell r="J268" t="str">
            <v>Not Reported (Employer - Construction)</v>
          </cell>
          <cell r="K268" t="str">
            <v>Denial of Freedom of Expression/Assembly;Intimidation &amp; Threats;Right to food</v>
          </cell>
          <cell r="L268" t="str">
            <v>Migrant &amp; immigrant workers (15 - Unknown Location - Construction)</v>
          </cell>
          <cell r="M268" t="str">
            <v>News outlet</v>
          </cell>
          <cell r="N268" t="str">
            <v>No</v>
          </cell>
          <cell r="Q268" t="str">
            <v>An Indian social worker reported to GDN that the company made a very small portion of repayment to the workers and repatriated those who reported the case.</v>
          </cell>
          <cell r="S268" t="str">
            <v>BH</v>
          </cell>
          <cell r="T268">
            <v>15</v>
          </cell>
          <cell r="U268">
            <v>43845</v>
          </cell>
          <cell r="V268">
            <v>2084</v>
          </cell>
          <cell r="X268" t="str">
            <v>15 men working for an unnamed civil engineering and construction company alleged that they had not been paid for the previous eight months.</v>
          </cell>
        </row>
        <row r="269">
          <cell r="B269" t="str">
            <v>https://www.business-humanrights.org/en/latest-news/bahrain-repatriated-indian-worker-alleges-labour-abuse-including-long-hours-harassment-and-unpaid-wages/</v>
          </cell>
          <cell r="J269" t="str">
            <v>Not Reported (Employer - Catering &amp; food services)</v>
          </cell>
          <cell r="K269" t="str">
            <v>Contract Substitution;Forced labour &amp; modern slavery;Health: General (including workplace health &amp; safety);Non-payment of Wages;Recruitment Fees;Restricted Mobility;Withholding Passports</v>
          </cell>
          <cell r="L269" t="str">
            <v>Migrant &amp; immigrant workers (1 - IN - Catering &amp; food services)</v>
          </cell>
          <cell r="M269" t="str">
            <v>News outlet</v>
          </cell>
          <cell r="N269" t="str">
            <v>No</v>
          </cell>
          <cell r="Q269" t="str">
            <v>The worker was able to get in touch with social workers who negotiated for the release of his passport and his repatriation.</v>
          </cell>
          <cell r="S269" t="str">
            <v>BH</v>
          </cell>
          <cell r="T269">
            <v>1</v>
          </cell>
          <cell r="U269">
            <v>43850</v>
          </cell>
          <cell r="V269">
            <v>2082</v>
          </cell>
          <cell r="X269" t="str">
            <v>An Indian worker was recruited to work for a private company; on arriving in Bahrain he was allegedly offered a different job in another company. The worker was allegedly harrassed "from the first day of work" and subject to a number of abuses including non-payment of wages, long hours, poor working conditions and his passport was held by his employer. He also became ill as a result.</v>
          </cell>
        </row>
        <row r="270">
          <cell r="B270" t="str">
            <v>https://www.business-humanrights.org/en/latest-news/bahrain-striking-hotel-employees-allegedly-unpaid-for-eight-months/</v>
          </cell>
          <cell r="J270" t="str">
            <v>Not Reported (Employer - Hotel)</v>
          </cell>
          <cell r="K270" t="str">
            <v>Non-payment of Wages;Precarious/unsuitable living conditions</v>
          </cell>
          <cell r="L270" t="str">
            <v>Migrant &amp; immigrant workers (Unknown Number - BD - Hotel);Migrant &amp; immigrant workers (Unknown Number - IN - Hotel);Migrant &amp; immigrant workers (Unknown Number - KE - Hotel);Migrant &amp; immigrant workers (Unknown Number - PK - Hotel)</v>
          </cell>
          <cell r="M270" t="str">
            <v>News outlet</v>
          </cell>
          <cell r="N270" t="str">
            <v>No</v>
          </cell>
          <cell r="Q270" t="str">
            <v>The workers took strike action to protest the delayto wages. The workers registered complaints with the police and the Labour and Social Development Ministry. The hotel ignored repetaed summons, failing to attend three meetings with labour officials, and the company was blacklisted by the Ministry. It was repoorted that the Ministry would assist the men to obtain their owed salaries.</v>
          </cell>
          <cell r="S270" t="str">
            <v>BH</v>
          </cell>
          <cell r="T270">
            <v>20</v>
          </cell>
          <cell r="U270">
            <v>43839</v>
          </cell>
          <cell r="V270">
            <v>2081</v>
          </cell>
          <cell r="X270" t="str">
            <v>In January 2020, 20 migrant workers employed by a hotel in Manama alleged that they had not been paid since May 2019. Electricity was disconnected from their labour accommodation, and the men were unable to support their families dependent on remittances.</v>
          </cell>
        </row>
        <row r="271">
          <cell r="B271" t="str">
            <v>https://www.business-humanrights.org/en/latest-news/uae-indian-carpenter-repatriated-after-being-left-jobless-and-stranded/</v>
          </cell>
          <cell r="J271" t="str">
            <v>Not Reported (Employer - Construction)</v>
          </cell>
          <cell r="K271" t="str">
            <v>Failing to renew visas;Non-payment of Wages;Precarious/unsuitable living conditions;Restricted Mobility;Right to food;Withholding Passports</v>
          </cell>
          <cell r="L271" t="str">
            <v>Migrant &amp; immigrant workers (1 - IN - Construction);Migrant &amp; immigrant workers (Unknown Number - EG - Construction)</v>
          </cell>
          <cell r="M271" t="str">
            <v>News outlet</v>
          </cell>
          <cell r="N271" t="str">
            <v>No</v>
          </cell>
          <cell r="Q271" t="str">
            <v>The worker was repatriated in 2020 after his case was reported to the Indian embassy and taken up by a social worker, The consulate arranged for him to leave the country.</v>
          </cell>
          <cell r="S271" t="str">
            <v>AE</v>
          </cell>
          <cell r="T271">
            <v>1</v>
          </cell>
          <cell r="U271">
            <v>43844</v>
          </cell>
          <cell r="V271">
            <v>2080</v>
          </cell>
          <cell r="X271" t="str">
            <v>An Indian migrant carpenter who arrived for work in 2016, was stranded in the UAE without a job, money, food and accommodation two years after taking his job. His passport was taken away and his visa expired in 2018. He had to leave his labour accommodation and was dependent on charity. His employer also reported him for absconding illegally.</v>
          </cell>
        </row>
        <row r="272">
          <cell r="B272" t="str">
            <v>https://www.business-humanrights.org/en/latest-news/uae-employers-using-tourist-visa-scams-to-trap-indian-migrants-in-abusive-work/</v>
          </cell>
          <cell r="J272" t="str">
            <v>Not Reported (Employer - Retail)</v>
          </cell>
          <cell r="K272" t="str">
            <v>Contract Substitution;Failing to renew visas;Intimidation &amp; Threats;Non-payment of Wages;Restricted Mobility</v>
          </cell>
          <cell r="L272" t="str">
            <v>Migrant &amp; immigrant workers (1 - IN - Retail)</v>
          </cell>
          <cell r="M272" t="str">
            <v>News outlet</v>
          </cell>
          <cell r="N272" t="str">
            <v>No</v>
          </cell>
          <cell r="Q272" t="str">
            <v>Local police in the worker's home state of Telangana arrested the recruitment agent responsible for fraud. They also launched awareness raising campaigns in villages. It was not reported whether the UAE employer was held responsible or not.</v>
          </cell>
          <cell r="S272" t="str">
            <v>AE</v>
          </cell>
          <cell r="T272">
            <v>1</v>
          </cell>
          <cell r="U272">
            <v>43845</v>
          </cell>
          <cell r="V272">
            <v>2079</v>
          </cell>
          <cell r="X272" t="str">
            <v>In January 2019, Reuters reported on the increasing incidence of exploitative UAE employers using tourist visas to hire Indian migrant workers who are then afraid to reveal their irregular status and are left vulnerable to abuse._x000D_
_x000D_
In one case, a worker lodged a police complaint in his home state of Telangana against a job agent who arranged a supermarket job for him on a visit visa. He was forced to work 16 hour days without over time and was paid less than the promised salary. He was also threatened by his employer.</v>
          </cell>
        </row>
        <row r="273">
          <cell r="B273" t="str">
            <v>https://www.business-humanrights.org/en/latest-news/uae-indian-employee-faces-threats-of-retaliation-from-previous-employer-after-alleging-delayed-wages/</v>
          </cell>
          <cell r="J273" t="str">
            <v>Not Reported (Employer - Finance &amp; banking)</v>
          </cell>
          <cell r="K273" t="str">
            <v>Intimidation &amp; Threats;Non-payment of Wages;Restricted Mobility</v>
          </cell>
          <cell r="L273" t="str">
            <v>Migrant &amp; immigrant workers (1 - IN - Finance &amp; banking)</v>
          </cell>
          <cell r="M273" t="str">
            <v>News outlet</v>
          </cell>
          <cell r="N273" t="str">
            <v>No</v>
          </cell>
          <cell r="Q273" t="str">
            <v>None reported.</v>
          </cell>
          <cell r="S273" t="str">
            <v>AE</v>
          </cell>
          <cell r="T273">
            <v>1</v>
          </cell>
          <cell r="U273">
            <v>43795</v>
          </cell>
          <cell r="V273">
            <v>2075</v>
          </cell>
          <cell r="X273" t="str">
            <v>A worker who was born and raised in Dubai worked in the emirate for seven years before quitting their job following several months of non-payment of wages. They were also awaiting payment of end-of-service benefits. To cover bills and living costs they took a bank loan which has since filed a criminal case against them when a cheque bounced. They are facing a travel ban despite their ex-employer stating the company owes them Dh 90,000 (USD24,500). Their employer has threatened to declare themselves bankrupt and abscond without paying the worker what is owed. Their visa has since expired, they face a travel ban from Dubai and they face challenges in paying their debts in Dubai.</v>
          </cell>
        </row>
        <row r="274">
          <cell r="B274" t="str">
            <v>https://www.business-humanrights.org/en/latest-news/saudi-arabia-worker-killed-at-steel-plant-government-agencies-launch-investigation/</v>
          </cell>
          <cell r="J274" t="str">
            <v>Not Reported (Employer - Metals &amp; steel)</v>
          </cell>
          <cell r="K274" t="str">
            <v>Deaths;Health: General (including workplace health &amp; safety)</v>
          </cell>
          <cell r="L274" t="str">
            <v>Migrant &amp; immigrant workers (Unknown Number - Unknown Location - Metals &amp; steel)</v>
          </cell>
          <cell r="M274" t="str">
            <v>News outlet</v>
          </cell>
          <cell r="N274" t="str">
            <v>No</v>
          </cell>
          <cell r="Q274" t="str">
            <v>A criminal investigation was launched by police.</v>
          </cell>
          <cell r="S274" t="str">
            <v>SA</v>
          </cell>
          <cell r="T274">
            <v>1</v>
          </cell>
          <cell r="U274">
            <v>43342</v>
          </cell>
          <cell r="V274">
            <v>2071</v>
          </cell>
          <cell r="X274" t="str">
            <v>A worker at a steel plant in Rabigh was killed in a fire that broke out from a crude oil tank at the plant. The incident was referred to the police.</v>
          </cell>
        </row>
        <row r="275">
          <cell r="B275" t="str">
            <v>https://www.business-humanrights.org/en/latest-news/bahrain-over-100-migrant-workers-stranded-without-pay-for-a-year/</v>
          </cell>
          <cell r="J275" t="str">
            <v>Not Reported (Employer - Construction)</v>
          </cell>
          <cell r="K275" t="str">
            <v>Failing to renew visas;Health: General (including workplace health &amp; safety);Non-payment of Wages;Right to food</v>
          </cell>
          <cell r="L275" t="str">
            <v>Migrant &amp; immigrant workers (120 - Unknown Location - Construction)</v>
          </cell>
          <cell r="M275" t="str">
            <v>News outlet</v>
          </cell>
          <cell r="N275" t="str">
            <v>No</v>
          </cell>
          <cell r="Q275" t="str">
            <v>Workers staged a protest march to the Labour Court. The Labour Ministry in Bahrain said it is involved in helping the workers through the Labour Court.</v>
          </cell>
          <cell r="S275" t="str">
            <v>BH</v>
          </cell>
          <cell r="T275">
            <v>120</v>
          </cell>
          <cell r="U275">
            <v>43304</v>
          </cell>
          <cell r="V275">
            <v>2062</v>
          </cell>
          <cell r="X275" t="str">
            <v>120 migrant workers who worked for over 16 hours a day, mainly in construction, were stranded without pay for a year. The workers were employed by two unnamed contractors and took their case to the Labour Court demanding action. The workers were also going without food, were unable to pay medical bills and lacked valid visas.</v>
          </cell>
        </row>
        <row r="276">
          <cell r="B276" t="str">
            <v>https://www.business-humanrights.org/en/latest-news/uae-sleeping-pakistani-construction-worker-crushed-to-death-on-sharjah-site/</v>
          </cell>
          <cell r="J276" t="str">
            <v>Not Reported (Employer - Construction)</v>
          </cell>
          <cell r="K276" t="str">
            <v>Deaths;Health: General (including workplace health &amp; safety)</v>
          </cell>
          <cell r="L276" t="str">
            <v>Migrant &amp; immigrant workers (1 - PK - Construction)</v>
          </cell>
          <cell r="M276" t="str">
            <v>News outlet</v>
          </cell>
          <cell r="N276" t="str">
            <v>No</v>
          </cell>
          <cell r="Q276" t="str">
            <v>The incident was reported to the police and the body was taken to the Al Dhaid Hospital. At the time of reporting, the police investigation was still ongoing.</v>
          </cell>
          <cell r="S276" t="str">
            <v>AE</v>
          </cell>
          <cell r="T276">
            <v>1</v>
          </cell>
          <cell r="U276">
            <v>43751</v>
          </cell>
          <cell r="V276">
            <v>2055</v>
          </cell>
          <cell r="X276" t="str">
            <v>A Pakistani worker who was sleeping beneath a bulldozer was crushed to death when a fellow worker started it and failed to see him, running over him.</v>
          </cell>
        </row>
        <row r="277">
          <cell r="B277" t="str">
            <v>https://www.business-humanrights.org/en/latest-news/bahrain-agricultural-migrant-workers-face-multiple-labour-abuses-lack-awareness-of-their-rights/</v>
          </cell>
          <cell r="J277" t="str">
            <v>Not Reported (Employer - Agriculture &amp; livestock)</v>
          </cell>
          <cell r="K277" t="str">
            <v>Health: General (including workplace health &amp; safety);Non-payment of Wages;Precarious/unsuitable living conditions;Recruitment Fees;Right to food</v>
          </cell>
          <cell r="L277" t="str">
            <v>Migrant &amp; immigrant workers (14 - BD - Agriculture &amp; livestock);Migrant &amp; immigrant workers (2 - PK - Agriculture &amp; livestock);Migrant &amp; immigrant workers (4 - IN - Agriculture &amp; livestock)</v>
          </cell>
          <cell r="M277" t="str">
            <v>NGO</v>
          </cell>
          <cell r="N277" t="str">
            <v>No</v>
          </cell>
          <cell r="Q277" t="str">
            <v>None reported.</v>
          </cell>
          <cell r="S277" t="str">
            <v>BH</v>
          </cell>
          <cell r="T277">
            <v>80</v>
          </cell>
          <cell r="U277">
            <v>43732</v>
          </cell>
          <cell r="V277">
            <v>2054</v>
          </cell>
          <cell r="X277" t="str">
            <v>On visiting five farms around Bahrain, the NGO Migrant Rights found workers subject to various forms of labour abuses include cramped living conditions, irregular wage payment, long and erratic hours, and lack of weekly and annual paid leave.</v>
          </cell>
        </row>
        <row r="278">
          <cell r="B278" t="str">
            <v>https://www.business-humanrights.org/en/latest-news/saudi-arabia-alleged-recruitment-company-mismanagement-leaves-61-indian-workers-without-pay-or-visas/</v>
          </cell>
          <cell r="C278" t="str">
            <v>A&amp;P (Recruiter) (Recruiter)</v>
          </cell>
          <cell r="F278" t="str">
            <v>Recruitment agencies</v>
          </cell>
          <cell r="J278" t="str">
            <v>Not Reported (Employer - Sector not reported/applicable)</v>
          </cell>
          <cell r="K278" t="str">
            <v>Failing to renew visas;Health: General (including workplace health &amp; safety);Non-payment of Wages;Precarious/unsuitable living conditions;Restricted Mobility;Right to food;Withholding Passports</v>
          </cell>
          <cell r="L278" t="str">
            <v>Migrant &amp; immigrant workers (61 - IN - Unknown Sector)</v>
          </cell>
          <cell r="M278" t="str">
            <v>News outlet</v>
          </cell>
          <cell r="N278" t="str">
            <v>No</v>
          </cell>
          <cell r="Q278" t="str">
            <v>The Sarpanch (head) of the men's village wrote to the Indian Ministry of External Affairs seeking intervention to repatriate some of the workers. He also stated that the men had sought intervention from the local labour court, after which the company returned the workers' passports. The company had reportedly made promises to repatriate the men but had not yet delivered.</v>
          </cell>
          <cell r="S278" t="str">
            <v>SA</v>
          </cell>
          <cell r="T278">
            <v>61</v>
          </cell>
          <cell r="U278">
            <v>43728</v>
          </cell>
          <cell r="V278">
            <v>2049</v>
          </cell>
          <cell r="X278" t="str">
            <v>61 Indian workers were reportedly stranded in the compound of an unknown private company. At the time of reporting the workers had allegedly not been paid for 10 months, were lacking food, their passports were withheld and their work permits were not renewed - some had been expired since June 2018. The men were recruited through a company in India called A&amp;P; the Indian Minister of External Affairs alleged that the workers were stranded due to company mismanagement.</v>
          </cell>
        </row>
        <row r="279">
          <cell r="B279" t="str">
            <v>https://www.business-humanrights.org/en/latest-news/ugandan-government-body-investigates-deaths-of-three-migrant-workers-in-kuwait-probes-role-of-recruitment-agencies/</v>
          </cell>
          <cell r="C279" t="str">
            <v>Spotlight International Recruitment Agency (Recruiter)</v>
          </cell>
          <cell r="F279" t="str">
            <v>Recruitment agencies</v>
          </cell>
          <cell r="K279" t="str">
            <v>Beatings &amp; violence;Deaths;Health: General (including workplace health &amp; safety);Injuries;Non-payment of Wages;Restricted Mobility;Right to food;Withholding Passports</v>
          </cell>
          <cell r="L279" t="str">
            <v>Migrant &amp; immigrant workers (94 - UG - Unknown Sector)</v>
          </cell>
          <cell r="M279" t="str">
            <v>News outlet</v>
          </cell>
          <cell r="N279" t="str">
            <v>No</v>
          </cell>
          <cell r="Q279" t="str">
            <v>Enid Nambuya, Executive Director of Uganda Association of External Recruitment Agencies, responded to the allegations, stating that the incidents were a result of miscommunication or cultural differences between employers and employees.</v>
          </cell>
          <cell r="S279" t="str">
            <v>KW</v>
          </cell>
          <cell r="T279">
            <v>94</v>
          </cell>
          <cell r="U279">
            <v>43718</v>
          </cell>
          <cell r="V279">
            <v>2042</v>
          </cell>
          <cell r="X279" t="str">
            <v>An investigation established in response to the deaths of three Ugandan migrant workers in Kuwait is also focusing on the circumstances through which 91 female migrant workers recruited through labour exporter companies became stranded in Middle East companies. The women allege abuses such as withheld travel documents, non-payment of wages and employers’ refusal to allow them to end contracts early. In some cases, they have also been denied medical care, food and allege overwork, sexual abuse and rape.</v>
          </cell>
        </row>
        <row r="280">
          <cell r="B280" t="str">
            <v>https://www.business-humanrights.org/en/latest-news/uae-court-orders-construction-co-to-pay-a-fine-compensation-to-the-family-of-a-worker-who-died-on-site/</v>
          </cell>
          <cell r="J280" t="str">
            <v>Not Reported (Employer - Construction)</v>
          </cell>
          <cell r="K280" t="str">
            <v>Deaths;Health: General (including workplace health &amp; safety)</v>
          </cell>
          <cell r="L280" t="str">
            <v>Migrant &amp; immigrant workers (1 - Unknown Location - Construction)</v>
          </cell>
          <cell r="M280" t="str">
            <v>News outlet</v>
          </cell>
          <cell r="N280" t="str">
            <v>No</v>
          </cell>
          <cell r="Q280" t="str">
            <v>A subsequent police investigation into the worker's death found serious health and safety violations including that the company failed to erect safety barriers, provide the worker with necessary safety equipment and ensure that the worker was technically qualified.</v>
          </cell>
          <cell r="S280" t="str">
            <v>AE</v>
          </cell>
          <cell r="T280">
            <v>1</v>
          </cell>
          <cell r="U280">
            <v>43676</v>
          </cell>
          <cell r="V280">
            <v>2036</v>
          </cell>
          <cell r="X280" t="str">
            <v>An electrician working for an unnamed construction company in Abu Dhabi, UAE slipped and fell to his death whilst on the project site. The nationality of the worker was not reported.</v>
          </cell>
        </row>
        <row r="281">
          <cell r="B281" t="str">
            <v>https://www.business-humanrights.org/en/latest-news/uae-two-indian-construction-workers-stranded-in-sharjah-without-pay-visas-or-food/</v>
          </cell>
          <cell r="J281" t="str">
            <v>Not Reported (Employer - Construction)</v>
          </cell>
          <cell r="K281" t="str">
            <v>Failing to renew visas;Non-payment of Wages;Restricted Mobility;Right to food</v>
          </cell>
          <cell r="L281" t="str">
            <v>Migrant &amp; immigrant workers (2 - IN - Construction)</v>
          </cell>
          <cell r="M281" t="str">
            <v>News outlet</v>
          </cell>
          <cell r="N281" t="str">
            <v>No</v>
          </cell>
          <cell r="Q281" t="str">
            <v>The workers 'approached Dubai labour department', but no further details were given.</v>
          </cell>
          <cell r="S281" t="str">
            <v>AE</v>
          </cell>
          <cell r="T281">
            <v>2</v>
          </cell>
          <cell r="U281">
            <v>43669</v>
          </cell>
          <cell r="V281">
            <v>2022</v>
          </cell>
          <cell r="X281" t="str">
            <v>Two Indian workers were stranded in Sharjah after their company stopped paying their salary. The two painters had been employed by the unnamed, Palestinian-owned construction company for over two years, but after their work visas expired in May 2019, the company stopped their wages. The men were left without money, food, jobs and were unable to return home.</v>
          </cell>
        </row>
        <row r="282">
          <cell r="B282" t="str">
            <v>https://www.business-humanrights.org/en/latest-news/kuwait-chinese-workers-protest-over-unpaid-wages/</v>
          </cell>
          <cell r="J282" t="str">
            <v>Government (Unknown - Sector not reported/applicable);Not Reported (Employer - Sector not reported/applicable)</v>
          </cell>
          <cell r="K282" t="str">
            <v>Denial of Freedom of Expression/Assembly;Non-payment of Wages;Restricted Mobility</v>
          </cell>
          <cell r="L282" t="str">
            <v>Migrant &amp; immigrant workers (Unknown Number - CN - Unknown Sector)</v>
          </cell>
          <cell r="M282" t="str">
            <v>News outlet</v>
          </cell>
          <cell r="N282" t="str">
            <v>No</v>
          </cell>
          <cell r="Q282" t="str">
            <v>In response to wage delays, the workers protested in front of the Chinese embassy. They also demanded airplane tickets to return home. The protest was broken up when Kuwaiti police sent the workers to a deportation centre until their wages are paid. Manpower Public Authority in Kuwait has promised to pay the delayed salaries of the workers from the company deposits.</v>
          </cell>
          <cell r="S282" t="str">
            <v>KW</v>
          </cell>
          <cell r="T282" t="str">
            <v>Number unknown</v>
          </cell>
          <cell r="U282">
            <v>42523</v>
          </cell>
          <cell r="V282">
            <v>2021</v>
          </cell>
          <cell r="X282" t="str">
            <v>An undisclosed number of Chinese workers alleged their employer had failed to pay their salary and had refused them airfares home. Neither the company nor sector were identified in reporting.</v>
          </cell>
        </row>
        <row r="283">
          <cell r="B283" t="str">
            <v>https://www.business-humanrights.org/en/latest-news/saudi-horror-indian-woman-fights-to-get-husbands-mortal-remains-back/</v>
          </cell>
          <cell r="J283" t="str">
            <v>Not Reported (Employer - Construction)</v>
          </cell>
          <cell r="K283" t="str">
            <v>Beatings &amp; violence;Deaths;Intimidation &amp; Threats</v>
          </cell>
          <cell r="L283" t="str">
            <v>Migrant &amp; immigrant workers (1 - IN - Construction)</v>
          </cell>
          <cell r="M283" t="str">
            <v>News outlet</v>
          </cell>
          <cell r="N283" t="str">
            <v>No</v>
          </cell>
          <cell r="Q283" t="str">
            <v>The victim's widow filed a petition with the Indian High Court who directed the governments of India and Saudi Arabia to return his remains within the month.</v>
          </cell>
          <cell r="S283" t="str">
            <v>SA</v>
          </cell>
          <cell r="T283">
            <v>1</v>
          </cell>
          <cell r="U283">
            <v>42473</v>
          </cell>
          <cell r="V283">
            <v>2019</v>
          </cell>
          <cell r="X283" t="str">
            <v>A migrant worker died in March 2015 and his family allege that he was murdered by his employer, a Saudi construction company. His widow was made to fight for her husband's remains to be returned to India. The victim had previously wanted to leave his job alleging labour exploitaton. His colleagues bore witness that their employers beat to death, videotaping his murder to intimidate other employees who wished to leave employment.</v>
          </cell>
        </row>
        <row r="284">
          <cell r="B284" t="str">
            <v>https://www.business-humanrights.org/en/latest-news/security-guards-refuse-to-work-after-not-being-paid-in-months/</v>
          </cell>
          <cell r="C284" t="str">
            <v>Al Quoz Contracting (Employer)</v>
          </cell>
          <cell r="F284" t="str">
            <v>Construction</v>
          </cell>
          <cell r="J284" t="str">
            <v>Government (Unknown - Sector not reported/applicable)</v>
          </cell>
          <cell r="K284" t="str">
            <v>Denial of Freedom of Expression/Assembly;Non-payment of Wages;Restricted Mobility;Withholding Passports</v>
          </cell>
          <cell r="L284" t="str">
            <v>Migrant &amp; immigrant workers (600 - Unknown Location - Security companies)</v>
          </cell>
          <cell r="M284" t="str">
            <v>Trade magazine</v>
          </cell>
          <cell r="N284" t="str">
            <v>No</v>
          </cell>
          <cell r="Q284" t="str">
            <v>Strike action resulted in a police response, prompting the government to intervene. Dubai's labour ministry said it was working to resolve the issue and had ordered Al Quoz to pay striking workers their overdue salaries. Ministry officials committed to referring the company for prosecution if they did not comply. The company had allegedly paid a proportion of the workers' wages within a week of the protest.</v>
          </cell>
          <cell r="S284" t="str">
            <v>AE</v>
          </cell>
          <cell r="T284">
            <v>600</v>
          </cell>
          <cell r="U284">
            <v>42519</v>
          </cell>
          <cell r="V284">
            <v>2015</v>
          </cell>
          <cell r="X284" t="str">
            <v>Around 600 security staff employed by Al Quoz alleged that they had not been paid since December 2015. Staff had also asked for their passports so they could fly home. Despite strikes, two hundred staff reportedly since returned to work.</v>
          </cell>
        </row>
        <row r="285">
          <cell r="B285" t="str">
            <v>https://www.business-humanrights.org/en/latest-news/abu-dhabi-court-orders-company-to-pay-compensation-to-family-of-construction-worker-crushed-to-death-on-site/</v>
          </cell>
          <cell r="J285" t="str">
            <v>Not Reported (Employer - Construction)</v>
          </cell>
          <cell r="K285" t="str">
            <v>Deaths;Health: General (including workplace health &amp; safety)</v>
          </cell>
          <cell r="L285" t="str">
            <v>Migrant &amp; immigrant workers (1 - Asia &amp; Pacific - Construction)</v>
          </cell>
          <cell r="M285" t="str">
            <v>News outlet</v>
          </cell>
          <cell r="N285" t="str">
            <v>No</v>
          </cell>
          <cell r="Q285" t="str">
            <v>The worker's family were awarded US$108,900 in compensation. Investigations found that the company was non-compliant with safety requirements.</v>
          </cell>
          <cell r="S285" t="str">
            <v>AE</v>
          </cell>
          <cell r="T285">
            <v>1</v>
          </cell>
          <cell r="U285">
            <v>42568</v>
          </cell>
          <cell r="V285">
            <v>2012</v>
          </cell>
          <cell r="X285" t="str">
            <v>A construction worker was crushed to death when concrete fell on him at work.</v>
          </cell>
        </row>
        <row r="286">
          <cell r="B286" t="str">
            <v>https://www.business-humanrights.org/en/latest-news/kuwait-bangladeshi-security-guards-protest-after-employer-fails-to-provide-residency-permits-pay-and-housing/</v>
          </cell>
          <cell r="J286" t="str">
            <v>Not Reported (Employer - Security companies)</v>
          </cell>
          <cell r="K286" t="str">
            <v>Failing to renew visas;Non-payment of Wages;Precarious/unsuitable living conditions;Restricted Mobility</v>
          </cell>
          <cell r="L286" t="str">
            <v>Migrant &amp; immigrant workers (100 - BD - Security companies)</v>
          </cell>
          <cell r="M286" t="str">
            <v>News outlet</v>
          </cell>
          <cell r="N286" t="str">
            <v>No</v>
          </cell>
          <cell r="Q286" t="str">
            <v>The workers staged a sit in protest at the Bangladesh Embassy to highlight how their employer had failed to provide them with residency permits 11 months after employing them.</v>
          </cell>
          <cell r="S286" t="str">
            <v>KW</v>
          </cell>
          <cell r="T286">
            <v>100</v>
          </cell>
          <cell r="U286">
            <v>42641</v>
          </cell>
          <cell r="V286">
            <v>2006</v>
          </cell>
          <cell r="X286" t="str">
            <v>Around 100 Bangladeshi security workers alleged they were also owed two month's worth of delayed salaries and were left without housing.</v>
          </cell>
        </row>
        <row r="287">
          <cell r="B287" t="str">
            <v>https://www.business-humanrights.org/en/latest-news/uae-migrant-worker-buried-alive-at-construction-site-2-others-suffer-injuries/</v>
          </cell>
          <cell r="J287" t="str">
            <v>Not Reported (Employer - Construction)</v>
          </cell>
          <cell r="K287" t="str">
            <v>Deaths;Health: General (including workplace health &amp; safety)</v>
          </cell>
          <cell r="L287" t="str">
            <v>Migrant &amp; immigrant workers (3 - Asia &amp; Pacific - Construction)</v>
          </cell>
          <cell r="M287" t="str">
            <v>News outlet</v>
          </cell>
          <cell r="N287" t="str">
            <v>No</v>
          </cell>
          <cell r="Q287" t="str">
            <v>Ras Al Khaimah civil defence department referred the incident for legal action.</v>
          </cell>
          <cell r="S287" t="str">
            <v>AE</v>
          </cell>
          <cell r="T287">
            <v>3</v>
          </cell>
          <cell r="U287">
            <v>43061</v>
          </cell>
          <cell r="V287">
            <v>2001</v>
          </cell>
          <cell r="X287" t="str">
            <v>A 30 year old Asian worker was buried alive in a landslide at a construction site in Ras Al Khaimah. Two other workers were injured.</v>
          </cell>
        </row>
        <row r="288">
          <cell r="B288" t="str">
            <v>https://www.business-humanrights.org/en/latest-news/ajman-indian-construction-workers-stranded-without-passports-and-pay/</v>
          </cell>
          <cell r="J288" t="str">
            <v>Not Reported (Employer - Construction)</v>
          </cell>
          <cell r="K288" t="str">
            <v>Failing to renew visas;Non-payment of Wages;Precarious/unsuitable living conditions;Right to food;Withholding Passports</v>
          </cell>
          <cell r="L288" t="str">
            <v>Migrant &amp; immigrant workers (40 - IN - Construction)</v>
          </cell>
          <cell r="M288" t="str">
            <v>News outlet</v>
          </cell>
          <cell r="N288" t="str">
            <v>No</v>
          </cell>
          <cell r="Q288" t="str">
            <v>The Indian consulate said they were aware of the situation and were working to provide workers with new accomodation and food while trying to settle the case with the company.</v>
          </cell>
          <cell r="S288" t="str">
            <v>AE</v>
          </cell>
          <cell r="T288">
            <v>40</v>
          </cell>
          <cell r="U288">
            <v>43112</v>
          </cell>
          <cell r="V288">
            <v>2000</v>
          </cell>
          <cell r="X288" t="str">
            <v>Over 40 Indian construction workers were stranded without passports and pay in Ajman after their employer fled the country. Only 14 of the workers had valid visas. The workers had been living in temporary accommodation without access to electricity. The men were each owed Dh3000-4000 (US$820-1,100).</v>
          </cell>
        </row>
        <row r="289">
          <cell r="B289" t="str">
            <v>https://www.business-humanrights.org/en/latest-news/uae-indian-and-bangladeshi-construction-workers-face-withheld-wages-stretching-back-10-months/</v>
          </cell>
          <cell r="J289" t="str">
            <v>Not Reported (Employer - Construction)</v>
          </cell>
          <cell r="K289" t="str">
            <v>Failing to renew visas;Non-payment of Wages;Precarious/unsuitable living conditions;Right to food</v>
          </cell>
          <cell r="L289" t="str">
            <v>Migrant &amp; immigrant workers (Unknown Number - BD - Construction);Migrant &amp; immigrant workers (Unknown Number - IN - Construction)</v>
          </cell>
          <cell r="M289" t="str">
            <v>News outlet</v>
          </cell>
          <cell r="N289" t="str">
            <v>No</v>
          </cell>
          <cell r="Q289" t="str">
            <v>Some workers filed a complaint with the labour court in the UAE in 2018 but were still waiting for the case to be resolved several months later in April 2019. The Indian and Bangaldesh consulates were working with the Labour Ministry to convince the company to pay wages so that workers could return home. One official in Dubai reported that one option being considered was to order the the company to pay workers from the security deposits it pays when hiring each employee.</v>
          </cell>
          <cell r="S289" t="str">
            <v>AE</v>
          </cell>
          <cell r="T289">
            <v>900</v>
          </cell>
          <cell r="U289">
            <v>43558</v>
          </cell>
          <cell r="V289">
            <v>1990</v>
          </cell>
          <cell r="X289" t="str">
            <v>900 Bangladeshi and Indian workers are pursuing their employer for unpaid wages stretching back about 10 months. After the workers stopped working, electricity to their company accommodation was cut off in Dubai and only restored with consular intervention. Some workers visas and work permits have expired. A legal case was filed against the company in 2018 but it has yet to be resolved. The workers are surviving on relief provided by local organisations.</v>
          </cell>
        </row>
        <row r="290">
          <cell r="B290" t="str">
            <v>https://www.business-humanrights.org/en/latest-news/uae-court-orders-construction-company-to-pay-full-compensation-to-worker-paralysed-on-site/</v>
          </cell>
          <cell r="J290" t="str">
            <v>Not Reported (Unknown - Construction)</v>
          </cell>
          <cell r="K290" t="str">
            <v>Health: General (including workplace health &amp; safety);Injuries</v>
          </cell>
          <cell r="L290" t="str">
            <v>Migrant &amp; immigrant workers (1 - Unknown Location - Cleaning &amp; maintenance)</v>
          </cell>
          <cell r="M290" t="str">
            <v>News outlet</v>
          </cell>
          <cell r="N290" t="str">
            <v>No</v>
          </cell>
          <cell r="Q290" t="str">
            <v>The Court of First Instance initially ordered compensation of Dh3000 (US$820) to the injured worker which was contested by the prosecution for lifetime care and disability compensation. The compensation was increased to Hf200,000 for each of the seven injuries and Dh100,000 for lifetime care. The Court of Appeal also imposed a fine of Dh 1.5 million on the company.</v>
          </cell>
          <cell r="S290" t="str">
            <v>AE</v>
          </cell>
          <cell r="T290">
            <v>1</v>
          </cell>
          <cell r="U290">
            <v>43599</v>
          </cell>
          <cell r="V290">
            <v>1987</v>
          </cell>
          <cell r="X290" t="str">
            <v>A cleaner was on his way to work when an iron fence at a construction site fell on him, inflicting seven separate injuries and leaving him paralysed in his lower limbs. Initial investigations by the authorities failed to show any evidence of an accident but after a co-worker presented photographic evidence that the fence was not built to safety standards the case was taken to court.</v>
          </cell>
        </row>
        <row r="291">
          <cell r="B291" t="str">
            <v>https://www.business-humanrights.org/en/latest-news/pakistan-based-agency-loses-licence-over-illegal-uae-hiring/</v>
          </cell>
          <cell r="J291" t="str">
            <v>Not Reported (Recruiter - Recruitment agencies)</v>
          </cell>
          <cell r="K291" t="str">
            <v>Contract Substitution;Debt Bondage;Failing to renew visas;Health: General (including workplace health &amp; safety);Intimidation &amp; Threats;Non-payment of Wages;Precarious/unsuitable living conditions;Recruitment Fees;Right to food;Withholding Passports</v>
          </cell>
          <cell r="L291" t="str">
            <v>Migrant &amp; immigrant workers (25 - PK - Security companies)</v>
          </cell>
          <cell r="M291" t="str">
            <v>News outlet</v>
          </cell>
          <cell r="N291" t="str">
            <v>No</v>
          </cell>
          <cell r="Q291" t="str">
            <v>The Pakistan government since cancelled the operational license of a Pehawar-based overseas recruitment agent and has committed to blacklisting fraudulent recruiters and agents operating in Pakistan. On being made aware of the 25 workers' situation, the Pakistan consulate in UAE has intervened to contact agents to return workers' passports, and paid for their airfares home.</v>
          </cell>
          <cell r="S291" t="str">
            <v>AE</v>
          </cell>
          <cell r="T291">
            <v>25</v>
          </cell>
          <cell r="U291">
            <v>43615</v>
          </cell>
          <cell r="V291">
            <v>1985</v>
          </cell>
          <cell r="X291" t="str">
            <v>25 Pakistani men were promised lucrative jobs working in security by a network of recruiters in Pakistan who later transpired to be fraudulent. The workers were charged in advance for the cost of airfares and visas, but when visas came through the names of company sponsors had been changed and on arriving in Dubai workers found the jobs that had been promised did not exist. Workers also struggled to find accommodation and lacked access to water, power and food. When they did get work, the men were not paid what had been promised or not paid at all. The men were left stranded in the UAE until the consulate was able to provide them with visas and contact agents to retrieve their passports.</v>
          </cell>
        </row>
        <row r="292">
          <cell r="B292" t="str">
            <v>https://www.business-humanrights.org/en/latest-news/migrant-labourers-from-odisha-stranded-in-dubai-seek-help-to-return/</v>
          </cell>
          <cell r="J292" t="str">
            <v>Not Reported (Employer - Construction)</v>
          </cell>
          <cell r="K292" t="str">
            <v>Beatings &amp; violence;Health: General (including workplace health &amp; safety);Injuries;Non-payment of Wages;Restricted Mobility;Right to food;Withholding Passports</v>
          </cell>
          <cell r="L292" t="str">
            <v>Migrant &amp; immigrant workers (25 - IN - Construction)</v>
          </cell>
          <cell r="M292" t="str">
            <v>News outlet</v>
          </cell>
          <cell r="N292" t="str">
            <v>No</v>
          </cell>
          <cell r="Q292" t="str">
            <v>Approaching police in Dubai, the workers alleged they refused help and directed them to the labour court. After the workers raised awareness of their situation on social media, the Indian consulate intervened to secure the workers' release and repatriation. The Consulate also commented that they were aware of a further 25 workers waiting to return to India.</v>
          </cell>
          <cell r="S292" t="str">
            <v>AE</v>
          </cell>
          <cell r="T292">
            <v>25</v>
          </cell>
          <cell r="U292">
            <v>43616</v>
          </cell>
          <cell r="V292">
            <v>1984</v>
          </cell>
          <cell r="X292" t="str">
            <v>10 Indian workers doing carpentry and painting were repatriated after being stranded in Dubai for 11 months. They were part of a larger group of 25 workers confirmed as awaiting repatriation by the General Consulate of India in Dubai. They alleged a range of abuses including delayed wage payments, working overtime without pay, harsh working conditions, withheld passports and torture. They also allege their food was rationed and that they were denied access to medicine.</v>
          </cell>
        </row>
        <row r="293">
          <cell r="B293" t="str">
            <v>https://www.business-humanrights.org/en/latest-news/uae-indian-worker-to-be-repatriated-after-new-employer-fails-to-pay-wages-despite-court-order/</v>
          </cell>
          <cell r="J293" t="str">
            <v>Not Reported (Employer - Advertising &amp; marketing)</v>
          </cell>
          <cell r="K293" t="str">
            <v>Non-payment of Wages;Precarious/unsuitable living conditions;Right to food</v>
          </cell>
          <cell r="L293" t="str">
            <v>Migrant &amp; immigrant workers (1 - IN - Advertising &amp; marketing)</v>
          </cell>
          <cell r="M293" t="str">
            <v>News outlet</v>
          </cell>
          <cell r="N293" t="str">
            <v>No</v>
          </cell>
          <cell r="Q293" t="str">
            <v>Some of the affected migrant workers filed a complaint with the Ministry of Human Resources and Emiratisation who ordered the employer to pay around Dh 14,000 (US$4,000). Despite the judgment the employer failed to pay the over due wages. A social media appeal led the Indian consulate to intervene; they stated they were working to arrange repatriation for at least one of the plaintiffs.</v>
          </cell>
          <cell r="S293" t="str">
            <v>AE</v>
          </cell>
          <cell r="T293">
            <v>1</v>
          </cell>
          <cell r="U293">
            <v>43645</v>
          </cell>
          <cell r="V293">
            <v>1980</v>
          </cell>
          <cell r="X293" t="str">
            <v>A 32 year old Indian worker, who originally arrived in Dubai as a sales associate but was left in labour accommodation without electricity, food and basic necessities for around six months. The original employer sold the business to another chain who claimed not being able to afford to pay salaries.</v>
          </cell>
        </row>
        <row r="294">
          <cell r="B294" t="str">
            <v>https://www.business-humanrights.org/en/latest-news/hundreds-of-abu-dhabi-labourers-refuse-to-work-in-wage-dispute/</v>
          </cell>
          <cell r="J294" t="str">
            <v>Government (Unknown - Sector not reported/applicable);Not Reported (Employer - Construction)</v>
          </cell>
          <cell r="K294" t="str">
            <v>Denial of Freedom of Expression/Assembly;Non-payment of Wages</v>
          </cell>
          <cell r="L294" t="str">
            <v>Migrant &amp; immigrant workers (300 - Unknown Location - Construction)</v>
          </cell>
          <cell r="M294" t="str">
            <v>News outlet</v>
          </cell>
          <cell r="N294" t="str">
            <v>No</v>
          </cell>
          <cell r="Q294" t="str">
            <v>By December 2019, reporting stated that workers from other companies were involved; subcontracted employees were being encouraged to protest alongside unpaid workers in solidarity. Subcontractors have reportedly told their employees not to work until the issue of payment from the main contractor is resolved._x000D_
_x000D_
Witnesses allege that there have been violent altercations between unpaid workers and paid employees who have continued to work for other subcontractors. Police have been dispersing the protests and fights.</v>
          </cell>
          <cell r="S294" t="str">
            <v>AE</v>
          </cell>
          <cell r="T294">
            <v>300</v>
          </cell>
          <cell r="U294">
            <v>43650</v>
          </cell>
          <cell r="V294">
            <v>1978</v>
          </cell>
          <cell r="X294" t="str">
            <v>Hundreds of workers on a construction site on Abu Dhabi's Reem Island downed tools, removed their uniforms and went on strike to protest unpaid wages.</v>
          </cell>
        </row>
        <row r="295">
          <cell r="B295" t="str">
            <v>https://www.business-humanrights.org/en/latest-news/they-think-that-were-machines-forced-labour-and-other-abuse-of-migrant-workers-in-qatars-private-security-sector/</v>
          </cell>
          <cell r="J295" t="str">
            <v>Not Reported (Employer - Security companies)</v>
          </cell>
          <cell r="K295" t="str">
            <v>Non-payment of Wages;Right to food</v>
          </cell>
          <cell r="L295" t="str">
            <v>Migrant &amp; immigrant workers (1 - KE - Security companies)</v>
          </cell>
          <cell r="M295" t="str">
            <v>NGO</v>
          </cell>
          <cell r="N295" t="str">
            <v>Yes</v>
          </cell>
          <cell r="O295" t="str">
            <v>Amnesty Intl.</v>
          </cell>
          <cell r="Q295"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295" t="str">
            <v>https://www.business-humanrights.org/en/latest-news/qatar-unfinished-path-to-kafala-reforms-leaves-mainly-african-workers-in-the-security-sector-susceptible-to-forced-labour-says-amnesty-incl-cos-comments/</v>
          </cell>
          <cell r="S295" t="str">
            <v>QA</v>
          </cell>
          <cell r="T295" t="str">
            <v>Number unknown</v>
          </cell>
          <cell r="U295">
            <v>44657</v>
          </cell>
          <cell r="V295">
            <v>2788</v>
          </cell>
          <cell r="X295"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Milton, worked at a hotel and described working excessive hours without a regular day off. He also described workers skipping lunch because they cannot afford to buy it owing to inadequate overtime pay.</v>
          </cell>
        </row>
        <row r="296">
          <cell r="B296" t="str">
            <v>https://www.business-humanrights.org/en/latest-news/they-think-that-were-machines-forced-labour-and-other-abuse-of-migrant-workers-in-qatars-private-security-sector/</v>
          </cell>
          <cell r="J296" t="str">
            <v>Not Reported (Client - Transport: General);Not Reported (Employer - Security companies)</v>
          </cell>
          <cell r="K296" t="str">
            <v>Health: General (including workplace health &amp; safety);Intimidation &amp; Threats;Non-payment of Wages;Racial/ethnic/caste/origin discrimination</v>
          </cell>
          <cell r="L296" t="str">
            <v>Migrant &amp; immigrant workers (1 - KE - Security companies)</v>
          </cell>
          <cell r="M296" t="str">
            <v>NGO</v>
          </cell>
          <cell r="N296" t="str">
            <v>Yes</v>
          </cell>
          <cell r="O296" t="str">
            <v>Amnesty Intl.</v>
          </cell>
          <cell r="Q296"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296" t="str">
            <v>https://www.business-humanrights.org/en/latest-news/qatar-unfinished-path-to-kafala-reforms-leaves-mainly-african-workers-in-the-security-sector-susceptible-to-forced-labour-says-amnesty-incl-cos-comments/</v>
          </cell>
          <cell r="S296" t="str">
            <v>QA</v>
          </cell>
          <cell r="T296" t="str">
            <v>Number unknown</v>
          </cell>
          <cell r="U296">
            <v>44657</v>
          </cell>
          <cell r="V296">
            <v>2782</v>
          </cell>
          <cell r="X296"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Lawrence, reported salary deductions for off-days, threats of termination and deportation for challenging supervisors or complaining, no lunch breaks, long working hours, and outdoor work in 52 degree heat resulting in illness. He also reported reprisals from his employer who would punish worker who raised concerns by making them work "for clients with the harshest conditions". Lawrence was deployed to a major transport development project where security workers did not have protection from the sun or access to shelter, water, or toilets. He also reported discrimination and said that people from Sub-Saharan Africa were lower paid than other workers, despite having more experience.</v>
          </cell>
        </row>
        <row r="297">
          <cell r="B297" t="str">
            <v>https://www.business-humanrights.org/en/latest-news/how-can-we-work-without-wages-salary-abuses-facing-migrant-workers-ahead-of-qatars-fifa-world-cup-2022/</v>
          </cell>
          <cell r="J297" t="str">
            <v>Not Reported (Employer - Catering &amp; food services)</v>
          </cell>
          <cell r="K297" t="str">
            <v>Non-payment of Wages</v>
          </cell>
          <cell r="L297" t="str">
            <v>Migrant &amp; immigrant workers (1 - NP - Catering &amp; food services)</v>
          </cell>
          <cell r="M297" t="str">
            <v>NGO</v>
          </cell>
          <cell r="N297" t="str">
            <v>No</v>
          </cell>
          <cell r="Q297" t="str">
            <v>None reported</v>
          </cell>
          <cell r="S297" t="str">
            <v>QA</v>
          </cell>
          <cell r="T297">
            <v>30</v>
          </cell>
          <cell r="U297">
            <v>43955</v>
          </cell>
          <cell r="V297">
            <v>2198</v>
          </cell>
          <cell r="X297" t="str">
            <v>In August 2020, Human Rights Watch released a report highlighting the systemic nature of labour abuse against migrant workers in Qatar, particularly regarding the issue of salary abuse and wage theft. This is one of a number of cases cited in the report. _x000D_
_x000D_
Nepali food server "Rama" started work in June 2019 but told HRW she had not been paid since October 2019. With the COVID-19 outbreak, she and her co-workers were told they would be sent home without outstanding pay or end-of-service benefits. At least 30 other food servers had not been paid since November 2019.</v>
          </cell>
        </row>
        <row r="298">
          <cell r="B298" t="str">
            <v>https://www.business-humanrights.org/en/latest-news/report-uae-based-alco-denies-sailors-wages-for-25-months-confiscates-their-passports-leaving-them-stranded-offshore/</v>
          </cell>
          <cell r="C298" t="str">
            <v>ALCO Shipping Services (Employer)</v>
          </cell>
          <cell r="F298" t="str">
            <v>Shipping, ship-building &amp; ship-scrapping</v>
          </cell>
          <cell r="K298" t="str">
            <v>Health: General (including workplace health &amp; safety);Non-payment of Wages;Precarious/unsuitable living conditions;Restricted Mobility;Right to food;Withholding Passports</v>
          </cell>
          <cell r="L298" t="str">
            <v>Migrant &amp; immigrant workers (1 - BD - Unknown Sector);Migrant &amp; immigrant workers (1 - LK - Shipping, ship-building &amp; ship-scrapping);Migrant &amp; immigrant workers (1 - PK - Shipping, ship-building &amp; ship-scrapping);Migrant &amp; immigrant workers (6 - IN - Shipping, ship-building &amp; ship-scrapping)</v>
          </cell>
          <cell r="M298" t="str">
            <v>NGO</v>
          </cell>
          <cell r="N298" t="str">
            <v>Yes</v>
          </cell>
          <cell r="O298" t="str">
            <v>Resource Centre</v>
          </cell>
          <cell r="Q298" t="str">
            <v>Company did not respond._x000D_
_x000D_
The seafarers did contact the Indian Consulate but as of July 2017 it had not yet been confirmed whether they had been able to address the sailors' needs or facilitate contact with their families back home.</v>
          </cell>
          <cell r="S298" t="str">
            <v>AE</v>
          </cell>
          <cell r="T298">
            <v>9</v>
          </cell>
          <cell r="U298">
            <v>42955</v>
          </cell>
          <cell r="V298">
            <v>2699</v>
          </cell>
          <cell r="X298" t="str">
            <v>The MT Ocean Pride is one of a number of ships abandoned off the UAE coast and profiled by NGO Human Rights at Sea in their report detailing the human rights abuses against seafarers in the region. By July 2017, the nine-man crew (one Pakistani, six Indians, one Bangaldeshi and one Sri Lankan) had not been paid wages for 25 months. Whilst stranded on board, HRAS found the crew were denied access to medical treatment, food or water.</v>
          </cell>
        </row>
        <row r="299">
          <cell r="B299" t="str">
            <v>https://www.business-humanrights.org/en/latest-news/pilots-say-qatar-airways-monitors-and-muzzles-staff-online/</v>
          </cell>
          <cell r="C299" t="str">
            <v>Qatar Airways (Employer)</v>
          </cell>
          <cell r="F299" t="str">
            <v>Aircraft/Airline</v>
          </cell>
          <cell r="K299" t="str">
            <v>Denial of Freedom of Expression/Assembly;Intimidation &amp; Threats;Privacy;Surveillance</v>
          </cell>
          <cell r="L299" t="str">
            <v>Migrant &amp; immigrant workers (Unknown Number - Unknown Location - Aircraft/Airline)</v>
          </cell>
          <cell r="M299" t="str">
            <v>News outlet</v>
          </cell>
          <cell r="N299" t="str">
            <v>Yes</v>
          </cell>
          <cell r="O299" t="str">
            <v>Resource Centre</v>
          </cell>
          <cell r="Q299" t="str">
            <v>Qatar Airways responded to the allegations saying it "takes any alleged potential breach of company security or leaking of confidential information very seriously, and it is part of our responsibilities as a large-scale, global organisation, as well as a matter of duty of care to our employees and customers, to thoroughly investigate any incidences which may present a risk to our business"</v>
          </cell>
          <cell r="R299" t="str">
            <v>https://www.business-humanrights.org/en/latest-news/qatar-airways-faces-allegations-of-retaliatory-action-against-employees-using-online-forums-to-voice-concerns-of-working-conditions-qa-did-not-respond/</v>
          </cell>
          <cell r="S299" t="str">
            <v>QA</v>
          </cell>
          <cell r="T299" t="str">
            <v>Number unknown</v>
          </cell>
          <cell r="U299">
            <v>44589</v>
          </cell>
          <cell r="V299">
            <v>2758</v>
          </cell>
          <cell r="X299" t="str">
            <v>A Thomson Reuters Foundation investigation has found a pattern of lawsuits and redundancies at national carrier Qatar Airways that reportedly demonstrate growing efforts by the company to monitor employees' private online activity and silence criticism. Workers who vent work worries online say the company is retaliating with legal threats and job cut</v>
          </cell>
        </row>
        <row r="300">
          <cell r="B300" t="str">
            <v>https://www.business-humanrights.org/en/latest-news/wage-theft-in-uae-robs-african-deportees-of-future/</v>
          </cell>
          <cell r="C300" t="str">
            <v>Magic World General Maintenance (Employer)</v>
          </cell>
          <cell r="F300" t="str">
            <v>Auto repair &amp; maintenance</v>
          </cell>
          <cell r="J300" t="str">
            <v>Government (Unknown - Sector not reported/applicable)</v>
          </cell>
          <cell r="K300" t="str">
            <v>Imprisonment;Non-payment of Wages</v>
          </cell>
          <cell r="L300" t="str">
            <v>Migrant &amp; immigrant workers (1 - NG - Cleaning &amp; maintenance)</v>
          </cell>
          <cell r="M300" t="str">
            <v>News outlet</v>
          </cell>
          <cell r="N300" t="str">
            <v>Yes</v>
          </cell>
          <cell r="O300" t="str">
            <v>Resource Centre</v>
          </cell>
          <cell r="Q300" t="str">
            <v>While the raids were co-ordinated and carried out by public authorities, many of the workers had not been paid outstanding wages and have experienced barriers to accessing what is owed to them, Reuters reports. While workers should theoretically be able to access a labour complaints mechanism in the UAE - through a government website, mobile application or phone number - in practice it is difficult for many of them to navigate the system._x000D_
 _x000D_
 Business &amp; Human Rights Resource Centre invited Magic World General Maintenance to respond to the article; they did not.</v>
          </cell>
          <cell r="R300" t="str">
            <v>https://www.business-humanrights.org/en/latest-news/uae-deported-in-govt-raids-african-workers-face-barriers-to-claiming-unpaid-wages-from-abroad/</v>
          </cell>
          <cell r="S300" t="str">
            <v>AE</v>
          </cell>
          <cell r="T300">
            <v>1</v>
          </cell>
          <cell r="U300">
            <v>44490</v>
          </cell>
          <cell r="V300">
            <v>2526</v>
          </cell>
          <cell r="X300" t="str">
            <v>In the summer of 2021, the UAE Government arrested hundreds of African workers in "racially-motivated" raids, detaining workers without due process and deporting them en masse. Many workers were abused in detention, some experienced sexual abuse, and were deported without their personal belongings, including documentation._x000D_
_x000D_
A Nigerian worker who was deported in the raids was owed two months' wages (USD1,225). His boss stopped replying to his messages once he was no longer in the UAE.</v>
          </cell>
        </row>
        <row r="301">
          <cell r="B301" t="str">
            <v>https://www.business-humanrights.org/en/latest-news/qatar-wage-abuses-by-firm-in-world-cup-leadup/</v>
          </cell>
          <cell r="C301" t="str">
            <v>Bin Omran Trading and Contracting (Employer)</v>
          </cell>
          <cell r="F301" t="str">
            <v>Construction</v>
          </cell>
          <cell r="G301" t="str">
            <v>Al Bayt Stadium (Unknown);Qatar World Cup 2022 Unspecified Projects (Unknown)</v>
          </cell>
          <cell r="H301" t="str">
            <v>Al Khor;Multiple locations</v>
          </cell>
          <cell r="I301" t="str">
            <v>Sports and venues</v>
          </cell>
          <cell r="K301" t="str">
            <v>Health: General (including workplace health &amp; safety);Non-payment of Wages</v>
          </cell>
          <cell r="L301" t="str">
            <v>Migrant &amp; immigrant workers (Unknown Number - Unknown Location - Construction)</v>
          </cell>
          <cell r="M301" t="str">
            <v>NGO</v>
          </cell>
          <cell r="N301" t="str">
            <v>Yes</v>
          </cell>
          <cell r="O301" t="str">
            <v>Resource Centre; Human Rights Watch</v>
          </cell>
          <cell r="Q301" t="str">
            <v>The company did not respond to HRW or the Resource Centre._x000D_
_x000D_
On February 8, Human Rights Watch wrote to Qatari authorities informing them that some workers from BOTC have not been paid for up to five months and others for over two months and seeking a response, but they have not responded. BOTC employees also said they had  lodged complaints about their delayed wages to the Labor Ministry, the Labor Court, the Qatari police, and the National Human Rights Commission in February, so far without effect. They said that the Qatari police assured them that they would be paid by the end of February. However, a BOTC employee told Human Rights Watch that as of March 3, they had failed to meet this promise and they were still not paid.</v>
          </cell>
          <cell r="S301" t="str">
            <v>QA</v>
          </cell>
          <cell r="T301" t="str">
            <v>Number unknown</v>
          </cell>
          <cell r="U301">
            <v>44623</v>
          </cell>
          <cell r="V301">
            <v>2761</v>
          </cell>
          <cell r="X301" t="str">
            <v>In March 2022 HRW reported that migrant 4 migrant workers at Bin Omran Trading and Contracting (BOTC) company, which it said had multiple ongoing projects related to the FIFA World Cup Qatar 2022, have not been paid for up to 5 months despite numerous formal complaints to Qatari authorities.  The employees interviewed said that the total size of BOTC’s workforce has declined in recent months as employees have left either because their contracts were completed or terminated or wage abuse. They said wages for the remaining workers have been delayed by two months in some cases and five months in others. They said that the delayed wages and uncertainty has caused an enormous amount of stress as they rely on these wages to feed their families and to ensure that their children’s education is not disrupted._x000D_
_x000D_
The workers also said that hundreds of the company’s former employees who are either working for other companies now or have moved back to their home countries say they have outstanding wages and are waiting for their final settlement._x000D_
_x000D_
The company’s website, says that its ongoing projects include the Al-Bayt Stadium in al-Khor, which will host World Cup matches, the roads surrounding the stadium, and the New Orbital Highway project, which will connect Doha’s downtown areas to several stadiums, including in al-Rayyan, al-Khor, and Lusail.</v>
          </cell>
        </row>
        <row r="302">
          <cell r="B302" t="str">
            <v>https://www.business-humanrights.org/en/latest-news/dad-says-son-worked-to-death-on-1-an-hour-by-qatar-world-cup-stadium-firm/</v>
          </cell>
          <cell r="C302" t="str">
            <v>Galfar Al Misnad (Employer)</v>
          </cell>
          <cell r="F302" t="str">
            <v>Construction;Diversified/Conglomerates</v>
          </cell>
          <cell r="K302" t="str">
            <v>Deaths;Health: General (including workplace health &amp; safety)</v>
          </cell>
          <cell r="L302" t="str">
            <v>Migrant &amp; immigrant workers (1 - NP - Construction)</v>
          </cell>
          <cell r="M302" t="str">
            <v>News outlet</v>
          </cell>
          <cell r="N302" t="str">
            <v>Yes</v>
          </cell>
          <cell r="O302" t="str">
            <v>The Resource Centre</v>
          </cell>
          <cell r="Q302" t="str">
            <v>The body of Sanjib Raya was shipped back to his hometown in Nepal shortly after his death. Galfar Al Misnad paid the family of the deceased GBP1500 in "final settlements".</v>
          </cell>
          <cell r="R302" t="str">
            <v>https://www.business-humanrights.org/en/latest-news/qatar-family-of-deceased-nepali-worker-alleges-harsh-working-conditions-by-employer-galfar-al-misnad-contributed-to-his-untimely-death-co-did-not-respond/</v>
          </cell>
          <cell r="S302" t="str">
            <v>QA</v>
          </cell>
          <cell r="T302">
            <v>1</v>
          </cell>
          <cell r="U302">
            <v>44674</v>
          </cell>
          <cell r="V302">
            <v>3542</v>
          </cell>
          <cell r="X302" t="str">
            <v>Nepali 28 year-old migrant worker Sanjib Raya died in November 2022 of heart failure in his accommodation. _x000D_
Raya was working for construction company Galfar Al Misnad which his family claimed were subjecting him to working conditions such as overworking in excessive heat which contributed to the deterioration of his health as he was in good health prior to moving to Qatar for this job.</v>
          </cell>
        </row>
        <row r="303">
          <cell r="B303" t="str">
            <v>https://www.business-humanrights.org/en/latest-news/rideshare-platforms-in-qatar-big-business-poor-ethics/</v>
          </cell>
          <cell r="C303" t="str">
            <v>Careem (Client);Uber (Client)</v>
          </cell>
          <cell r="F303" t="str">
            <v>Taxi;Technology: General</v>
          </cell>
          <cell r="J303" t="str">
            <v>Not Reported (Employer - Transport: General)</v>
          </cell>
          <cell r="K303" t="str">
            <v>Health: General (including workplace health &amp; safety);Recruitment Fees;Very Low Wages</v>
          </cell>
          <cell r="L303" t="str">
            <v>Migrant &amp; immigrant workers (1 - NP - Transport: General)</v>
          </cell>
          <cell r="M303" t="str">
            <v>NGO</v>
          </cell>
          <cell r="N303" t="str">
            <v>Yes</v>
          </cell>
          <cell r="O303" t="str">
            <v>Migrant-Rights.org; Resource Centre</v>
          </cell>
          <cell r="Q303" t="str">
            <v>None reported. Migrant-Rights.org invited Careem and Uber to respond to a set of questions regarding their responsibilities towards workers employed by limousine companies driving under their apps; Careem responded. The Resource Centre also invited Uber to respond; they did not.</v>
          </cell>
          <cell r="R303" t="str">
            <v>https://www.business-humanrights.org/en/latest-news/qatar-rideshare-platforms-reportedly-exclude-drivers-from-labour-protections-sponsoring-cos-fail-to-provide-benefits-under-law-incl-comments-from-careem-uber-did-not-respond/</v>
          </cell>
          <cell r="S303" t="str">
            <v>QA</v>
          </cell>
          <cell r="T303">
            <v>1</v>
          </cell>
          <cell r="U303">
            <v>44656</v>
          </cell>
          <cell r="V303">
            <v>2809</v>
          </cell>
          <cell r="X303" t="str">
            <v>A Migrant-Rights.org publication revealed dire conditions gig economy workers, particularly in the rideshare sector for companies like Uber and Careem, are subjected to in Qatar._x000D_
_x000D_
Sanjay from Nepal reported paying around USD800 to secure a job in Qatar, and on top of that Sanjay did not get any days off.</v>
          </cell>
        </row>
        <row r="304">
          <cell r="B304" t="str">
            <v>https://www.business-humanrights.org/en/latest-news/its-gone-on-too-long-cimic-scrambles-to-refund-workers-caught-up-in-underpayment-scandal/</v>
          </cell>
          <cell r="C304" t="str">
            <v>CIMIC (Employer)</v>
          </cell>
          <cell r="F304" t="str">
            <v>Construction</v>
          </cell>
          <cell r="K304" t="str">
            <v>Health: General (including workplace health &amp; safety);Intimidation &amp; Threats;Non-payment of Wages;Precarious/unsuitable living conditions;Restricted Mobility</v>
          </cell>
          <cell r="L304" t="str">
            <v>Migrant &amp; immigrant workers (1 - AU - Construction);Migrant &amp; immigrant workers (Unknown Number - IN - Construction);Migrant &amp; immigrant workers (Unknown Number - PK - Construction)</v>
          </cell>
          <cell r="M304" t="str">
            <v>News outlet</v>
          </cell>
          <cell r="N304" t="str">
            <v>Yes</v>
          </cell>
          <cell r="O304" t="str">
            <v>Journalist(s)</v>
          </cell>
          <cell r="Q304" t="str">
            <v>By April 2022, most workers in both Qatar and UAE had reportedly been paid, though subcontractors and suppliers are still owed hundreds of millions of dollars. Dozens of workers have filed complaints with courts, including 34 cases in Dubai._x000D_
_x000D_
CIMIC released a statement saying it “has at all times kept investors properly informed and met its continuous disclosure obligations.” They have also said “BICC has never been and is not currently controlled by CIMIC. BICC is currently managed by the acquirer and their management team.”</v>
          </cell>
          <cell r="S304" t="str">
            <v>QA</v>
          </cell>
          <cell r="T304" t="str">
            <v>Number unknown</v>
          </cell>
          <cell r="U304">
            <v>44624</v>
          </cell>
          <cell r="V304">
            <v>2806</v>
          </cell>
          <cell r="X304" t="str">
            <v>CIMIC Australia, the country's largest construction company, has come under fire for allegedly failing to pay workers, contractors and subcontractors and even defaulting on bank payments for outstanding loans in the Gulf. Migrant workers included Indian, Pakistani, Australian nationals and others who were struggling to make ends meet and were trapped in countries they were working in due to insufficiency of funds to make the trip back to their countries as CIMIC's outstanding payments topped $500m (USD360m)._x000D_
_x000D_
In Qatar, hundreds of workers in labour camps had been waiting for outstanding payments and end-of-service benefits for over a year, following CIMIC’s withdrawal from the Middle East as part of a joint venture for BIC Contracting in February 2021. Workers’ visas and IDs have since expired and at least four workers have attempted suicide. The company has reportedly intimidated workers into settling and withdrawing legal action. A video published online in February 2022 showed workers begging for help after months of non-payment.</v>
          </cell>
        </row>
        <row r="305">
          <cell r="B305" t="str">
            <v>https://www.business-humanrights.org/en/latest-news/its-gone-on-too-long-cimic-scrambles-to-refund-workers-caught-up-in-underpayment-scandal/</v>
          </cell>
          <cell r="C305" t="str">
            <v>CIMIC (Employer)</v>
          </cell>
          <cell r="F305" t="str">
            <v>Construction</v>
          </cell>
          <cell r="K305" t="str">
            <v>Health: General (including workplace health &amp; safety);Intimidation &amp; Threats;Non-payment of Wages;Precarious/unsuitable living conditions;Restricted Mobility;Unfair Dismissal</v>
          </cell>
          <cell r="L305" t="str">
            <v>Migrant &amp; immigrant workers (Unknown Number - AU - Construction);Migrant &amp; immigrant workers (Unknown Number - IN - Construction);Migrant &amp; immigrant workers (Unknown Number - PK - Construction)</v>
          </cell>
          <cell r="M305" t="str">
            <v>News outlet</v>
          </cell>
          <cell r="N305" t="str">
            <v>Yes</v>
          </cell>
          <cell r="O305" t="str">
            <v>Journalist(s)</v>
          </cell>
          <cell r="Q305" t="str">
            <v>By April 2022, most workers in both Qatar and UAE had reportedly been paid, though subcontractors and suppliers are still owed hundreds of millions of dollars. Dozens of workers have filed complaints with courts, including 34 cases in Dubai._x000D_
CIMIC released a statement saying it “has at all times kept investors properly informed and met its continuous disclosure obligations.” They have also said “BICC has never been and is not currently controlled by CIMIC. BICC is currently managed by the acquirer and their management team.”</v>
          </cell>
          <cell r="S305" t="str">
            <v>AE</v>
          </cell>
          <cell r="T305" t="str">
            <v>Number unknown</v>
          </cell>
          <cell r="U305">
            <v>44624</v>
          </cell>
          <cell r="V305">
            <v>2805</v>
          </cell>
          <cell r="X305" t="str">
            <v>CIMIC Australia, the country's largest construction company, has come under fire for allegedly failing to pay workers, contractors and subcontractors and even defaulting on bank payments for outstanding loans in the Gulf. Migrant workers included Indian, Pakistani, Australian nationals and others who were struggling to make ends meet and were trapped in countries they were working in due to insufficiency of funds to make the trip back to their countries as CIMIC's outstanding payments topped $500m (USD360m)._x000D_
_x000D_
In Qatar, hundreds of workers in labour camps had been waiting for outstanding payments and end-of-service benefits for over a year, following CIMIC’s withdrawal from the Middle East as part of a joint venture for BIC Contracting in February 2021. Workers’ visas and IDs have since expired and at least four workers have attempted suicide. The company has reportedly intimidated workers into settling and withdrawing legal action. A video published online in February 2022 showed workers begging for help after months of non-payment.</v>
          </cell>
        </row>
        <row r="306">
          <cell r="B306" t="str">
            <v>https://www.business-humanrights.org/en/latest-news/middle-east-africa-uk-export-finance-agency-reportedly-funding-projects-linked-to-labour-abuse-environmental-damage-contains-comment-from-ukef/</v>
          </cell>
          <cell r="C306" t="str">
            <v>Kuwait Petroleum International Limited (Employer)</v>
          </cell>
          <cell r="F306" t="str">
            <v>Oil, gas &amp; coal</v>
          </cell>
          <cell r="K306" t="str">
            <v>Health: General (including workplace health &amp; safety)</v>
          </cell>
          <cell r="L306" t="str">
            <v>Migrant &amp; immigrant workers (Unknown Number - Unknown Location - Oil, gas &amp; coal)</v>
          </cell>
          <cell r="M306" t="str">
            <v>News outlet</v>
          </cell>
          <cell r="N306" t="str">
            <v>No</v>
          </cell>
          <cell r="Q306" t="str">
            <v>None reported</v>
          </cell>
          <cell r="S306" t="str">
            <v>KW</v>
          </cell>
          <cell r="T306" t="str">
            <v>Number unknown</v>
          </cell>
          <cell r="U306">
            <v>44651</v>
          </cell>
          <cell r="V306">
            <v>2814</v>
          </cell>
          <cell r="X306" t="str">
            <v>The UK Export Finance agency reportedly invested in energy projects associated with a number of human rights and environmental abuses, in the Gulf and beyond. An inspector at Kuwait National Petroleum Company from India reported ill-treatment of workers and being subjected to dangerous working conditions such as working under direct sunlight for 12 hours a day.</v>
          </cell>
        </row>
        <row r="307">
          <cell r="B307" t="str">
            <v>https://www.business-humanrights.org/en/latest-news/rideshare-platforms-in-qatar-big-business-poor-ethics/</v>
          </cell>
          <cell r="C307" t="str">
            <v>Careem (Client);Uber (Client)</v>
          </cell>
          <cell r="F307" t="str">
            <v>Taxi;Technology: General</v>
          </cell>
          <cell r="J307" t="str">
            <v>Not Reported (Employer - Transport: General)</v>
          </cell>
          <cell r="K307" t="str">
            <v>Precarious/unsuitable living conditions;Recruitment Fees;Right to food</v>
          </cell>
          <cell r="L307" t="str">
            <v>Migrant &amp; immigrant workers (1 - KE - Transport: General)</v>
          </cell>
          <cell r="M307" t="str">
            <v>NGO</v>
          </cell>
          <cell r="N307" t="str">
            <v>Yes</v>
          </cell>
          <cell r="O307" t="str">
            <v>Resource Centre; Migrant-Rights.org</v>
          </cell>
          <cell r="Q307" t="str">
            <v>None reported. Migrant-Rights.org invited Careem and Uber to respond to a set of questions regarding their responsibilities towards workers employed by limousine companies driving under their apps; Careem responded. The Resource Centre also invited Uber to respond; they did not.</v>
          </cell>
          <cell r="R307" t="str">
            <v>https://www.business-humanrights.org/en/latest-news/qatar-rideshare-platforms-reportedly-exclude-drivers-from-labour-protections-sponsoring-cos-fail-to-provide-benefits-under-law-incl-comments-from-careem-uber-did-not-respond/</v>
          </cell>
          <cell r="S307" t="str">
            <v>QA</v>
          </cell>
          <cell r="T307">
            <v>1</v>
          </cell>
          <cell r="U307">
            <v>44656</v>
          </cell>
          <cell r="V307">
            <v>2808</v>
          </cell>
          <cell r="X307" t="str">
            <v>A Migrant-Rights.org publication revealed dire conditions gig economy workers, particularly in the rideshare sector for companies like Uber and Careem, are subjected to in Qatar._x000D_
_x000D_
Kenyan driver Derek reported that his private limousine employer which provides the cars to drivers often fails to follow through with contract stipulations such as providing food and accommodation, which forces workers to succumb to unsuitable living conditions. In addition, Derek paid around USD1000 to secure this job in Qatar.</v>
          </cell>
        </row>
        <row r="308">
          <cell r="B308" t="str">
            <v>https://www.business-humanrights.org/en/latest-news/rideshare-platforms-in-qatar-big-business-poor-ethics/</v>
          </cell>
          <cell r="C308" t="str">
            <v>Careem (Client);Uber (Client)</v>
          </cell>
          <cell r="F308" t="str">
            <v>Taxi;Technology: General</v>
          </cell>
          <cell r="J308" t="str">
            <v>Not Reported (Employer - Transport: General)</v>
          </cell>
          <cell r="K308" t="str">
            <v>Recruitment Fees;Restricted Mobility;Very Low Wages</v>
          </cell>
          <cell r="L308" t="str">
            <v>Migrant &amp; immigrant workers (1 - PK - Transport: General)</v>
          </cell>
          <cell r="M308" t="str">
            <v>NGO</v>
          </cell>
          <cell r="N308" t="str">
            <v>Yes</v>
          </cell>
          <cell r="O308" t="str">
            <v>Migrant-Rights.org; Resource Centre</v>
          </cell>
          <cell r="Q308" t="str">
            <v>None reported. Migrant-Rights.org invited Careem and Uber to respond to a set of questions regarding their responsibilities towards workers employed by limousine companies driving under their apps; Careem responded. The Resource Centre also invited Uber to respond; they did not.</v>
          </cell>
          <cell r="R308" t="str">
            <v>https://www.business-humanrights.org/en/latest-news/qatar-rideshare-platforms-reportedly-exclude-drivers-from-labour-protections-sponsoring-cos-fail-to-provide-benefits-under-law-incl-comments-from-careem-uber-did-not-respond/</v>
          </cell>
          <cell r="S308" t="str">
            <v>QA</v>
          </cell>
          <cell r="T308">
            <v>1</v>
          </cell>
          <cell r="U308">
            <v>44656</v>
          </cell>
          <cell r="V308">
            <v>2810</v>
          </cell>
          <cell r="X308" t="str">
            <v>A Migrant-Rights.org publication revealed dire conditions gig economy workers, particularly in the rideshare sector for companies like Uber and Careem, are subjected to in Qatar._x000D_
_x000D_
Bader from Pakistan reported paying USD2500 to cover costs of relocating from work from Saudi Arabia to Qatar. He paid even more in car purchase and maintenance expenses because his employer was unwilling to do so, and his employer restricted him from changing jobs.</v>
          </cell>
        </row>
        <row r="309">
          <cell r="B309" t="str">
            <v>https://www.business-humanrights.org/en/latest-news/middle-east-africa-uk-export-finance-agency-reportedly-funding-projects-linked-to-labour-abuse-environmental-damage-contains-comment-from-ukef/</v>
          </cell>
          <cell r="C309" t="str">
            <v>Bahrain Petroleum Co (BAPCO) (Employer)</v>
          </cell>
          <cell r="F309" t="str">
            <v>Oil, gas &amp; coal</v>
          </cell>
          <cell r="K309" t="str">
            <v>Precarious/unsuitable living conditions;Very Low Wages</v>
          </cell>
          <cell r="L309" t="str">
            <v>Migrant &amp; immigrant workers (Unknown Number - IN - Oil, gas &amp; coal)</v>
          </cell>
          <cell r="M309" t="str">
            <v>News outlet</v>
          </cell>
          <cell r="N309" t="str">
            <v>No</v>
          </cell>
          <cell r="Q309" t="str">
            <v>None reported</v>
          </cell>
          <cell r="S309" t="str">
            <v>BH</v>
          </cell>
          <cell r="T309">
            <v>1</v>
          </cell>
          <cell r="U309">
            <v>44651</v>
          </cell>
          <cell r="V309">
            <v>2813</v>
          </cell>
          <cell r="X309" t="str">
            <v>The UK Export Finance agency reportedly invested in energy projects associated with a number of human rights and environmental abuses, in the Gulf and beyond. One worker in the Bahrain Petroleum Company (Bapco) said he was underpaid at USD2.50 per hour leaving him unable to make ends meet. Moreover, the condition of the employer provided accommodation and safety measures required on the job were unsuitable.</v>
          </cell>
        </row>
        <row r="310">
          <cell r="B310" t="str">
            <v>https://www.business-humanrights.org/en/latest-news/qatar-deceased-nepali-workers-children-take-up-jobs-as-families-wait-for-cos-to-send-end-of-service-benefits-struggle-to-navigate-nepali-govt-welfare/</v>
          </cell>
          <cell r="J310" t="str">
            <v>Not Reported (Employer - Construction)</v>
          </cell>
          <cell r="K310" t="str">
            <v>Non-payment of Wages;Precarious/unsuitable living conditions</v>
          </cell>
          <cell r="L310" t="str">
            <v>Migrant &amp; immigrant workers (1 - NP - Construction)</v>
          </cell>
          <cell r="M310" t="str">
            <v>News outlet</v>
          </cell>
          <cell r="N310" t="str">
            <v>No</v>
          </cell>
          <cell r="Q310" t="str">
            <v>None reported.</v>
          </cell>
          <cell r="S310" t="str">
            <v>QA</v>
          </cell>
          <cell r="T310">
            <v>1</v>
          </cell>
          <cell r="U310">
            <v>44652</v>
          </cell>
          <cell r="V310">
            <v>2812</v>
          </cell>
          <cell r="X310" t="str">
            <v>Nepali worker Ramsulu died in Qatar with the onset of the Pandemic due to a Covid-19 infection. His death was not communicated to his family nor was end of service payment sent to his family despite being in the country for ten years.</v>
          </cell>
        </row>
        <row r="311">
          <cell r="B311" t="str">
            <v>https://www.business-humanrights.org/en/latest-news/uae-legal-expert-clarifies-ambiguities-around-employers-responsibility-to-handle-employee-repatriation-employees-rights-to-change-jobs/</v>
          </cell>
          <cell r="J311" t="str">
            <v>Not Reported (Employer - Sector not reported/applicable)</v>
          </cell>
          <cell r="K311" t="str">
            <v>Failing to renew visas;Recruitment Fees;Restricted Mobility</v>
          </cell>
          <cell r="L311" t="str">
            <v>Migrant &amp; immigrant workers (1 - Unknown Location - Unknown Sector)</v>
          </cell>
          <cell r="M311" t="str">
            <v>News outlet</v>
          </cell>
          <cell r="N311" t="str">
            <v>No</v>
          </cell>
          <cell r="Q311" t="str">
            <v>None reported.</v>
          </cell>
          <cell r="S311" t="str">
            <v>AE</v>
          </cell>
          <cell r="T311">
            <v>1</v>
          </cell>
          <cell r="U311">
            <v>44648</v>
          </cell>
          <cell r="V311">
            <v>2811</v>
          </cell>
          <cell r="X311" t="str">
            <v>Under Emirati law employers are responsible for bearing the repatriation fees of their employees. A worker in Dubai reported that they were sacked from the job but their employer would not pay for the expenses to go back to their country.</v>
          </cell>
        </row>
        <row r="312">
          <cell r="B312" t="str">
            <v>https://www.business-humanrights.org/en/latest-news/uae-discussion-on-unlawful-deductions-to-cover-visa-costs-maternity-discrimination-as-employee-claims-arbitrary-dismissal/</v>
          </cell>
          <cell r="J312" t="str">
            <v>Not Reported (Employer - Sector not reported/applicable)</v>
          </cell>
          <cell r="K312" t="str">
            <v>Non-payment of Wages;Recruitment Fees</v>
          </cell>
          <cell r="L312" t="str">
            <v>Migrant &amp; immigrant workers (1 - Unknown Location - Unknown Sector)</v>
          </cell>
          <cell r="M312" t="str">
            <v>News outlet</v>
          </cell>
          <cell r="N312" t="str">
            <v>No</v>
          </cell>
          <cell r="Q312" t="str">
            <v>None reported.</v>
          </cell>
          <cell r="S312" t="str">
            <v>AE</v>
          </cell>
          <cell r="T312">
            <v>1</v>
          </cell>
          <cell r="U312">
            <v>44661</v>
          </cell>
          <cell r="V312">
            <v>2770</v>
          </cell>
          <cell r="X312" t="str">
            <v>An employee at an unnamed company had their salary and end-of-service deducted because they resigned despite having worked for the company for over three years. The employer claimed some of the deductions were made to account for "hiring fees", a practice which is not permitted under the law.</v>
          </cell>
        </row>
        <row r="313">
          <cell r="B313" t="str">
            <v>https://www.business-humanrights.org/en/latest-news/uae-private-sector-employees-protected-by-new-labour-law-against-unscrupulous-employers-deducting-salaries-over-visa-fees/</v>
          </cell>
          <cell r="J313" t="str">
            <v>Not Reported (Employer - Sector not reported/applicable)</v>
          </cell>
          <cell r="K313" t="str">
            <v>Failing to renew visas;Non-payment of Wages;Recruitment Fees</v>
          </cell>
          <cell r="L313" t="str">
            <v>Migrant &amp; immigrant workers (1 - Unknown Location - Unknown Sector)</v>
          </cell>
          <cell r="M313" t="str">
            <v>News outlet</v>
          </cell>
          <cell r="N313" t="str">
            <v>No</v>
          </cell>
          <cell r="Q313" t="str">
            <v>None reported.</v>
          </cell>
          <cell r="S313" t="str">
            <v>AE</v>
          </cell>
          <cell r="T313">
            <v>1</v>
          </cell>
          <cell r="U313">
            <v>44640</v>
          </cell>
          <cell r="V313">
            <v>2807</v>
          </cell>
          <cell r="X313" t="str">
            <v>An employee in a private company in Abu Dhabi had reported his salary was deducted to account for visa fees. Visa fees under Emirati law are to be borne by the employer.</v>
          </cell>
        </row>
        <row r="314">
          <cell r="B314" t="str">
            <v>https://www.business-humanrights.org/en/latest-news/the-cost-of-contagion-the-consequences-of-covid-19-for-migrant-workers-in-the-gulf-2/</v>
          </cell>
          <cell r="C314" t="str">
            <v>FIFA (Partner);Rise &amp; Shine Group (Employer)</v>
          </cell>
          <cell r="F314" t="str">
            <v>Construction;Sports teams, clubs &amp; leagues</v>
          </cell>
          <cell r="G314" t="str">
            <v>Al Bayt Stadium (Client)</v>
          </cell>
          <cell r="H314" t="str">
            <v>Al Khor</v>
          </cell>
          <cell r="I314" t="str">
            <v>Sports and venues</v>
          </cell>
          <cell r="K314" t="str">
            <v>Beatings &amp; violence;Deaths;Health: General (including workplace health &amp; safety);Injuries;Intimidation &amp; Threats;Non-payment of Wages</v>
          </cell>
          <cell r="L314" t="str">
            <v>Migrant &amp; immigrant workers (Unknown Number - BD - Construction)</v>
          </cell>
          <cell r="M314" t="str">
            <v>NGO</v>
          </cell>
          <cell r="N314" t="str">
            <v>Yes</v>
          </cell>
          <cell r="O314" t="str">
            <v>Resource Centre</v>
          </cell>
          <cell r="Q314" t="str">
            <v>The Supreme Committee for Delivery and Legacy addressed the allegations in a statement. Rise &amp; Shine did not respond to the Resource Centre. FIFA did provide a response.</v>
          </cell>
          <cell r="R314" t="str">
            <v>https://www.business-humanrights.org/en/latest-news/ngo-report-finds-gulf-govts-covid-19-response-puts-thousands-of-migrant-workers-at-risk-of-racial-discrimination-labour-abuses/</v>
          </cell>
          <cell r="S314" t="str">
            <v>QA</v>
          </cell>
          <cell r="T314" t="str">
            <v>Number unknown</v>
          </cell>
          <cell r="U314">
            <v>44013</v>
          </cell>
          <cell r="V314">
            <v>2601</v>
          </cell>
          <cell r="X314" t="str">
            <v>In November 2020, NGO Equidem launched a report highlighting the impact of COVID-19 on migrant workers in Saudi Arabia, Qatar and UAE, based on 206 interviews with workers. A Bangladeshi national at World Cup contractor Rise and Shine Group in Qatar reported that the company physically abuses workers. He reported an incident where a worker was taken to the hospital only after workers demanded it but the worker was docked pay for those days. The worker that was beaten also provided testimony and commented in addition that the company does not pay overtime payments. Another worker of the Rise and Shine Group said that his friend was taken to the hospital 4 days after testing positive for COVID and he heard that he died but the boss said that it was his diabetes and breathing problems that caused his death. He said that 9 people in his camp showed symptoms but they did not get treatment and were not isolated. There were also allegations of a lack of PPE. A Bangladeshi national, Rifat, said: "after the works resumed, they (manager/ employer) provided us with masks for the first two/ three days. Later they asked us to manage masks on our own. We replied how could we manage that. We are not even allowed to go to the market. They said, ‘if needed, use your cloths." In another part of the report the same worker (seemingly) said: “112 workers are living in 3 rooms. How do I move around and maintain social distancing?"</v>
          </cell>
        </row>
        <row r="315">
          <cell r="B315" t="str">
            <v>https://www.business-humanrights.org/en/latest-news/hras-30-seafarers-stranded-in-the-uae-without-pay-for-over-a-year-suffering-from-poor-health/</v>
          </cell>
          <cell r="C315" t="str">
            <v>Elite Way Marine Services (Employer)</v>
          </cell>
          <cell r="F315" t="str">
            <v>Shipping, ship-building &amp; ship-scrapping</v>
          </cell>
          <cell r="K315" t="str">
            <v>Health: General (including workplace health &amp; safety);Non-payment of Wages;Precarious/unsuitable living conditions;Restricted Mobility;Right to food</v>
          </cell>
          <cell r="L315" t="str">
            <v>Migrant &amp; immigrant workers (2 - IN - Shipping, ship-building &amp; ship-scrapping)</v>
          </cell>
          <cell r="M315" t="str">
            <v>NGO</v>
          </cell>
          <cell r="N315" t="str">
            <v>Yes</v>
          </cell>
          <cell r="O315" t="str">
            <v>Journalist</v>
          </cell>
          <cell r="Q315" t="str">
            <v>The operations manager of Elite Way Marine Services stated to that the company had been experiencing financial difficulties but that they would raise the money for the owed salaries by selling vessels.</v>
          </cell>
          <cell r="S315" t="str">
            <v>AE</v>
          </cell>
          <cell r="T315">
            <v>2</v>
          </cell>
          <cell r="U315">
            <v>43444</v>
          </cell>
          <cell r="V315">
            <v>2696</v>
          </cell>
          <cell r="X315" t="str">
            <v>The MV Al Nader was one of several ships owned and abandoned by Elite Way Marine Services off the coast of the  UAE. Crew onboard have been stranded since August 2017 without wages or communication with their families. A lack of power and water rendered the ship unsafe, whilst crew were lacking supplies of food, water and medicine._x000D_
_x000D_
The case was documented by NGO Human Rights at Sea as part of a series of ship abandonment cases.</v>
          </cell>
        </row>
        <row r="316">
          <cell r="B316" t="str">
            <v>https://www.business-humanrights.org/en/latest-news/hras-30-seafarers-stranded-in-the-uae-without-pay-for-over-a-year-suffering-from-poor-health/</v>
          </cell>
          <cell r="C316" t="str">
            <v>Elite Way Marine Services (Employer)</v>
          </cell>
          <cell r="F316" t="str">
            <v>Shipping, ship-building &amp; ship-scrapping</v>
          </cell>
          <cell r="K316" t="str">
            <v>Health: General (including workplace health &amp; safety);Non-payment of Wages;Precarious/unsuitable living conditions;Restricted Mobility;Right to food</v>
          </cell>
          <cell r="L316" t="str">
            <v>Migrant &amp; immigrant workers (7 - IN - Shipping, ship-building &amp; ship-scrapping);Migrant &amp; immigrant workers (Unknown Number - Unknown Location - Shipping, ship-building &amp; ship-scrapping)</v>
          </cell>
          <cell r="M316" t="str">
            <v>NGO</v>
          </cell>
          <cell r="N316" t="str">
            <v>Yes</v>
          </cell>
          <cell r="O316" t="str">
            <v>Journalist</v>
          </cell>
          <cell r="Q316" t="str">
            <v>In May 2019, the ship's owner offered the crew payment of 50% of the owed wages; the majority of the crew accepted this with no further negotiation. In June 2019, the remaining four crew members left the ship in the one remaining lifeboat in desperation, but were forcibly returned to the ship by the UAE coastguard. The four sailors were later towed back to a UAE port._x000D_
_x000D_
As of August 8th 2019, the crew had been ashore in the UAE awaiting the resolution of their case; they had informed Human Rights at Sea that their case had been lodged as a criminal complaint with the UAE Coastguard._x000D_
_x000D_
The operations manager of Elite Way Marine Services stated to that the company had been experiencing financial difficulties but that they would raise the money for the owed salaries by selling vessels._x000D_
_x000D_
In December 2019, it was reported in the National that the four seafarers had finalised an agreement with their employer to receive 80% of their wages. They were owed a total of US$250,000 between them.</v>
          </cell>
          <cell r="S316" t="str">
            <v>AE</v>
          </cell>
          <cell r="T316">
            <v>9</v>
          </cell>
          <cell r="U316">
            <v>43444</v>
          </cell>
          <cell r="V316">
            <v>2695</v>
          </cell>
          <cell r="X316" t="str">
            <v>The MV Tamim Aldar is one of several ships abandoned by Elite Way Marine Services off the coast of the UAE with sailors stranded onboard. The men's salaries were allegedly pending since March 2016 and the ship was abandoned in June 2018. Meanwhile  they lacked access to food, water, power and communications.  By July 2019 the remaining four crew members (two Indians, two Eritreans) had been trapped 25 miles off the UAE for 33 months and in highly unsafe living and working conditions._x000D_
_x000D_
The case was documented by NGO Human Rights at Sea as part of a series of ship abandonment cases.</v>
          </cell>
        </row>
        <row r="317">
          <cell r="B317" t="str">
            <v>https://www.business-humanrights.org/en/latest-news/hras-30-seafarers-stranded-in-the-uae-without-pay-for-over-a-year-suffering-from-poor-health/</v>
          </cell>
          <cell r="C317" t="str">
            <v>Elite Way Marine Services (Employer)</v>
          </cell>
          <cell r="F317" t="str">
            <v>Shipping, ship-building &amp; ship-scrapping</v>
          </cell>
          <cell r="K317" t="str">
            <v>Health: General (including workplace health &amp; safety);Intimidation &amp; Threats;Non-payment of Wages;Precarious/unsuitable living conditions;Recruitment Fees;Restricted Mobility;Right to food</v>
          </cell>
          <cell r="L317" t="str">
            <v>Migrant &amp; immigrant workers (1 - SD - Shipping, ship-building &amp; ship-scrapping);Migrant &amp; immigrant workers (8 - IN - Shipping, ship-building &amp; ship-scrapping);Migrant &amp; immigrant workers (Unknown Number - Unknown Location - Shipping, ship-building &amp; ship-scrapping)</v>
          </cell>
          <cell r="M317" t="str">
            <v>NGO</v>
          </cell>
          <cell r="N317" t="str">
            <v>Yes</v>
          </cell>
          <cell r="O317" t="str">
            <v>Journalist</v>
          </cell>
          <cell r="Q317" t="str">
            <v>In February 2019 the UAE Federal Transport Authority and Mission to Seafarers took action against Elite Way Marine Services and seized the vessel. Elite Way Marine Services had promised to pay outstanding salaries to the ten searfarers onboard the Azraqmoiah as well as other ships, by selling vessels. Consequently most crew members left the ship in April 2019, accepting 40-60% of their owed salaries. The Captain, a cook from India, and the chief officer from Sudan, were finally repatriated in June 2019. The Captain said he had been paid 80% of the wages owing to him._x000D_
_x000D_
The operations manager of Elite Way Marine Services stated that the company had been experiencing financial difficulties but that they would raise the money for the owed salaries by selling vessels.</v>
          </cell>
          <cell r="S317" t="str">
            <v>AE</v>
          </cell>
          <cell r="T317">
            <v>10</v>
          </cell>
          <cell r="U317">
            <v>43385</v>
          </cell>
          <cell r="V317">
            <v>2694</v>
          </cell>
          <cell r="X317" t="str">
            <v>The Azraqmoiah, a boat owned by Elite Way Marine Services, was abandoned off the UAE coast. The Captain's contract to ship building materials beween Iraq and UAE expired in October 2017, whereupon the owners abandoned the crew. By August 2019, in total the crew of the Azraqmoiah reported overdue wages of USD$260,000. _x000D_
_x000D_
Conditions onboard the ship deterioriated, with sailors lacking access to power and communications, and facing dwindling supplies of water and food. If they had left the ship, the sailors would have forefeited their owed salaries, so were essentially trapped onboard the Azraqmoiah whilst the case against Elite Way was being considered._x000D_
_x000D_
The case was documented by NGO Human Rights at Sea as part of a series of ship abandonment cases.</v>
          </cell>
        </row>
        <row r="318">
          <cell r="B318" t="str">
            <v>https://www.business-humanrights.org/en/latest-news/without-work-and-salary-nepali-migrant-workers-protest-in-covid-hit-uae-2/</v>
          </cell>
          <cell r="C318" t="str">
            <v>Altrad (Employer);AMB Hertel (Employer)</v>
          </cell>
          <cell r="F318" t="str">
            <v>Oil, gas &amp; coal</v>
          </cell>
          <cell r="K318" t="str">
            <v>Non-payment of Wages;Recruitment Fees</v>
          </cell>
          <cell r="L318" t="str">
            <v>Migrant &amp; immigrant workers (500 - NP - Oil, gas &amp; coal)</v>
          </cell>
          <cell r="M318" t="str">
            <v>News outlet</v>
          </cell>
          <cell r="N318" t="str">
            <v>Yes</v>
          </cell>
          <cell r="O318" t="str">
            <v>Resource Centre</v>
          </cell>
          <cell r="P318" t="str">
            <v>https://www.business-humanrights.org/en/latest-news/uae-500-employees-of-oil-gas-giant-altrad-strike-to-protest-unpaid-wages-co-did-not-respond/</v>
          </cell>
          <cell r="Q318" t="str">
            <v>Company did not respond._x000D_
_x000D_
The workers took strike action at the company premises and prevent other workers going to work. They state that they should either be paid their due wages for the time they have been kept off work or be repatriated by the Nepal government.</v>
          </cell>
          <cell r="R318" t="str">
            <v>https://www.business-humanrights.org/en/latest-news/uae-500-employees-of-oil-gas-giant-altrad-strike-to-protest-unpaid-wages-co-did-not-respond/</v>
          </cell>
          <cell r="S318" t="str">
            <v>AE</v>
          </cell>
          <cell r="T318">
            <v>500</v>
          </cell>
          <cell r="U318">
            <v>43969</v>
          </cell>
          <cell r="V318">
            <v>2706</v>
          </cell>
          <cell r="X318" t="str">
            <v>In May 2020, 500 Nepali oil and gas workers in Ruwais went on strike in protest that their employer had not cleared their dues. Most of the workers have been confined to their accommodation for two months while the company has not paid them anything owing to the COVID-19 crisis. The company was not named in the article, but a Facebook video that circulated on social media, as well as an activist who contacted BHRRC regarding the case, confirmed the workers' employer was oil and gas company AMBHertel, a subsidiary of France-HQ'ed company Altrad. Le Monde later reported that workers had paid recruitment fees.</v>
          </cell>
        </row>
        <row r="319">
          <cell r="B319" t="str">
            <v>https://www.business-humanrights.org/en/latest-news/i-have-worked-hard-i-deserve-to-be-paid-exploitation-on-qatar-world-cup-stadium/</v>
          </cell>
          <cell r="C319" t="str">
            <v>FIFA (Client);Qatar Meta Coats (Employer)</v>
          </cell>
          <cell r="F319" t="str">
            <v>Construction;Sports teams, clubs &amp; leagues</v>
          </cell>
          <cell r="G319" t="str">
            <v>Al Bayt Stadium (Client)</v>
          </cell>
          <cell r="H319" t="str">
            <v>Al Khor</v>
          </cell>
          <cell r="I319" t="str">
            <v>Sports and venues</v>
          </cell>
          <cell r="K319" t="str">
            <v>Denial of Freedom of Expression/Assembly;Failing to renew visas;Health: General (including workplace health &amp; safety);Intimidation &amp; Threats;Non-payment of Wages;Precarious/unsuitable living conditions;Recruitment Fees</v>
          </cell>
          <cell r="L319" t="str">
            <v>Migrant &amp; immigrant workers (Unknown Number - GH - Construction);Migrant &amp; immigrant workers (Unknown Number - KE - Construction);Migrant &amp; immigrant workers (Unknown Number - NP - Construction);Migrant &amp; immigrant workers (Unknown Number - PH - Construction)</v>
          </cell>
          <cell r="M319" t="str">
            <v>NGO</v>
          </cell>
          <cell r="N319" t="str">
            <v>Yes</v>
          </cell>
          <cell r="O319" t="str">
            <v>NGO</v>
          </cell>
          <cell r="P319" t="str">
            <v>https://www.business-humanrights.org/en/latest-news/qatar-amnesty-intl-finds-100-workers-subject-to-labour-exploitation-on-world-cup-stadium-incl-co-comments/</v>
          </cell>
          <cell r="Q319" t="str">
            <v>GSIC-JV issued multiple warnings to QMC to pay its workers. Together with Aspire Zone Foundation (the organization responsible for delivering the stadium) they jointly pressured QMC, but the company continued not to pay. Supreme Committee pressure did lead to the company paying salaries for July and August. The Supreme Committee blacklisted and reported QMC to the labour authority. QMC was “demobilized" from the stadium in February 2020._x000D_
_x000D_
In January 2020 workers took legal action. When workers refused an offer of settlement only if they returned home, they were allegedly stopped from working. QMC denied workers had been discouraged to report grievances._x000D_
_x000D_
Workers began to receive some money only after Amnesty approached the Qatari authorities, FIFA and the Supreme Committee in June 2020. FIFA stated it was previously unaware of the findings, raising concern that FIFA's human rights due diligence systems are inadequate. FIFA pledged to review its processes with World Cup partners and to strengthen its own mechanisms. The Supreme Committee stated that they will continue to pursue the case with the labour authorities.</v>
          </cell>
          <cell r="S319" t="str">
            <v>QA</v>
          </cell>
          <cell r="T319">
            <v>100</v>
          </cell>
          <cell r="U319">
            <v>43993</v>
          </cell>
          <cell r="V319">
            <v>2141</v>
          </cell>
          <cell r="X319" t="str">
            <v>Construction workers on Qatar World Cup 2022 Al Bayt stadium have been subject to wage delays of up to 7 months and other exploitative practices, an Amnesty International report reveals._x000D_
_x000D_
Approximately 100 workers employed by Qatar Meta Coats (QMC) haven't received full salaries since early 2019. This is despite registering complaints with labour authorities, mediation with QMC, and an investigation by the Qatar Supreme Committee for Delivery &amp; Legacy, who learned of the delays in July 2019 through audits. Workers’ residence permits expired, they were prevented from finding other jobs and had paid large recruitment fees. QMC and GSIC-JV (Al Bayt’s main contractor) stated they do not charge recruitment fees. The Supreme Committee Worker Welfare Standards prohibit recruitment fees.</v>
          </cell>
        </row>
        <row r="320">
          <cell r="B320" t="str">
            <v>https://www.business-humanrights.org/en/latest-news/pakistan-intervenes-on-non-payment-of-wages-to-citizens-in-qatar-alleges-authorities-stopped-paying-cos/</v>
          </cell>
          <cell r="C320" t="str">
            <v>Descon Engineering (Employer);FIFA (Partner)</v>
          </cell>
          <cell r="F320" t="str">
            <v>Engineering;Sports teams, clubs &amp; leagues</v>
          </cell>
          <cell r="G320" t="str">
            <v>Qatar World Cup 2022 Unspecified Projects (Client)</v>
          </cell>
          <cell r="H320" t="str">
            <v>Multiple locations</v>
          </cell>
          <cell r="I320" t="str">
            <v>Sports and venues</v>
          </cell>
          <cell r="K320" t="str">
            <v>Non-payment of Wages;Precarious/unsuitable living conditions;Right to food;Unfair Dismissal</v>
          </cell>
          <cell r="L320" t="str">
            <v>Migrant &amp; immigrant workers (18 - PK - Construction)</v>
          </cell>
          <cell r="M320" t="str">
            <v>News outlet</v>
          </cell>
          <cell r="N320" t="str">
            <v>Yes</v>
          </cell>
          <cell r="O320" t="str">
            <v>Embassy</v>
          </cell>
          <cell r="Q320" t="str">
            <v>The case is part of a broader pattern of Pakistani companies allegedly left unpaid by the Qatari Government, according to the Pakistani Embassy in Qatar. The Embassy stated they were taking up all cases with Qatar's Ministry of Labor. _x000D_
_x000D_
Descon had informed the Embassy that nearly all employees had settled dues with the company.</v>
          </cell>
          <cell r="S320" t="str">
            <v>QA</v>
          </cell>
          <cell r="T320">
            <v>20</v>
          </cell>
          <cell r="U320">
            <v>44360</v>
          </cell>
          <cell r="V320">
            <v>2136</v>
          </cell>
          <cell r="X320" t="str">
            <v>Descon, a Pakistani company contracting workers on a World Cup football infrastructure project faced several allegations of labour abuse regarding workers contracted on a World Cup football infrastructure project, including delayed salaries._x000D_
_x000D_
One worker stated that his company terminated his job when he demanded three months of unpaid salary and contacted the government helpline. 18 people were terminated in total. He was left without money to buy food and with friends who were bearing his expenses.</v>
          </cell>
        </row>
        <row r="321">
          <cell r="B321" t="str">
            <v>https://www.business-humanrights.org/en/latest-news/the-cost-of-contagion-the-consequences-of-covid-19-for-migrant-workers-in-the-gulf-2/</v>
          </cell>
          <cell r="C321" t="str">
            <v>Al Mukhtar Contracting &amp; Engineering (Employer)</v>
          </cell>
          <cell r="F321" t="str">
            <v>Diversified/Conglomerates</v>
          </cell>
          <cell r="K321" t="str">
            <v>Non-payment of Wages;Recruitment Fees;Unfair Dismissal</v>
          </cell>
          <cell r="L321" t="str">
            <v>Migrant &amp; immigrant workers (Unknown Number - IN - Construction)</v>
          </cell>
          <cell r="M321" t="str">
            <v>NGO</v>
          </cell>
          <cell r="N321" t="str">
            <v>Yes</v>
          </cell>
          <cell r="O321" t="str">
            <v>Resource Centre</v>
          </cell>
          <cell r="Q321" t="str">
            <v>None reported. Al Mukhtar's response to the Resource Centre is available to read in full.</v>
          </cell>
          <cell r="R321" t="str">
            <v>https://www.business-humanrights.org/en/latest-news/ngo-report-finds-gulf-govts-covid-19-response-puts-thousands-of-migrant-workers-at-risk-of-racial-discrimination-labour-abuses/</v>
          </cell>
          <cell r="S321" t="str">
            <v>QA</v>
          </cell>
          <cell r="T321">
            <v>100</v>
          </cell>
          <cell r="U321">
            <v>44013</v>
          </cell>
          <cell r="V321">
            <v>2594</v>
          </cell>
          <cell r="X321" t="str">
            <v>In November 2020, NGO Equidem launched a report highlighting the impact of COVID-19 on migrant workers in Saudi Arabia, Qatar and UAE, based on 206 interviews with workers.  A carpenter at Al Mukhtar Contracting &amp; Trading Co. said hundreds of workers had been fired and sent back to their countries of origin without their full salary entitlements including end of service benefits.  An Indian national working as a carpenter for Al Mukhtar Contracting &amp; Trading Co. WLL.said he was worried about his family and fears he might lose the land he had mortgaged to pay recruitment fee. He added: "My contract was for 9 months but the company said they will renew it. He said: "I agreed for QAR 1,500 ($412) but I got only QAR 1,000 ($274) a month. The recruitment agency deceived me in this too. I am very upset seeing my family in a situation like this."</v>
          </cell>
        </row>
        <row r="322">
          <cell r="B322" t="str">
            <v>https://www.business-humanrights.org/en/latest-news/the-cost-of-contagion-the-consequences-of-covid-19-for-migrant-workers-in-the-gulf-2/</v>
          </cell>
          <cell r="C322" t="str">
            <v>FIFA (Partner);Pigeon Engineering (Employer)</v>
          </cell>
          <cell r="F322" t="str">
            <v>Construction;Engineering;Sports teams, clubs &amp; leagues</v>
          </cell>
          <cell r="G322" t="str">
            <v>Qatar World Cup 2022 Unspecified Projects (Unknown)</v>
          </cell>
          <cell r="H322" t="str">
            <v>Multiple locations</v>
          </cell>
          <cell r="I322" t="str">
            <v>Sports and venues</v>
          </cell>
          <cell r="K322" t="str">
            <v>Non-payment of Wages;Restricted Mobility</v>
          </cell>
          <cell r="L322" t="str">
            <v>Migrant &amp; immigrant workers (Unknown Number - NP - Construction)</v>
          </cell>
          <cell r="M322" t="str">
            <v>NGO</v>
          </cell>
          <cell r="N322" t="str">
            <v>Yes</v>
          </cell>
          <cell r="O322" t="str">
            <v>Equidem</v>
          </cell>
          <cell r="P322" t="str">
            <v>https://media.business-humanrights.org/media/documents/Pigeon_Engineering_October_2020.pdf</v>
          </cell>
          <cell r="Q322" t="str">
            <v>Statement by company in the report explains a lot of action to protect workers but does not engage with the non payment of these workers.</v>
          </cell>
          <cell r="S322" t="str">
            <v>QA</v>
          </cell>
          <cell r="T322" t="str">
            <v>Number unknown</v>
          </cell>
          <cell r="U322">
            <v>43891</v>
          </cell>
          <cell r="V322">
            <v>2592</v>
          </cell>
          <cell r="X322" t="str">
            <v>In November 2020, NGO Equidem launched a report highlighting the impact of COVID-19 on migrant workers in Saudi Arabia, Qatar and UAE, based on 206 interviews with workers. A worker for  Pigeon Engineering Projects (who has worked on FIFA stadiums) said that he had not been paid since March 2020 as he was placed on leave. He can't leave the camp as he has not been paid and he was still not being paid as of the end of October 2020.</v>
          </cell>
        </row>
        <row r="323">
          <cell r="B323" t="str">
            <v>https://www.business-humanrights.org/en/latest-news/the-cost-of-contagion-the-consequences-of-covid-19-for-migrant-workers-in-the-gulf-2/</v>
          </cell>
          <cell r="C323" t="str">
            <v>Al Naboodah Construction Group (ANGC) (Employer)</v>
          </cell>
          <cell r="F323" t="str">
            <v>Construction</v>
          </cell>
          <cell r="K323" t="str">
            <v>Precarious/unsuitable living conditions</v>
          </cell>
          <cell r="L323" t="str">
            <v>Migrant &amp; immigrant workers (1 - PK - Construction)</v>
          </cell>
          <cell r="M323" t="str">
            <v>NGO</v>
          </cell>
          <cell r="N323" t="str">
            <v>Yes</v>
          </cell>
          <cell r="O323" t="str">
            <v>Resource Centre; Equidem</v>
          </cell>
          <cell r="Q323" t="str">
            <v>Equidem wrote to the Dubai Expo with their findings; the Dubai Expo committee did provide a response. Al Naboodah did respond to the Resource Centre invitation for a response.</v>
          </cell>
          <cell r="R323" t="str">
            <v>https://www.business-humanrights.org/en/latest-news/ngo-report-finds-gulf-govts-covid-19-response-puts-thousands-of-migrant-workers-at-risk-of-racial-discrimination-labour-abuses/</v>
          </cell>
          <cell r="S323" t="str">
            <v>AE</v>
          </cell>
          <cell r="T323" t="str">
            <v>Number unknown</v>
          </cell>
          <cell r="U323">
            <v>43983</v>
          </cell>
          <cell r="V323">
            <v>2262</v>
          </cell>
          <cell r="X323" t="str">
            <v>In November 2020, NGO Equidem launched a report highlighting the impact of COVID-19 on migrant workers in Saudi Arabia, Qatar and UAE, based on 206 interviews with workers. _x000D_
_x000D_
Workers with Dubai Expo contractor Al Naboodah told Equidem the company fired newly hired workers who subsequently had to self-finance shared accommodation.</v>
          </cell>
        </row>
        <row r="324">
          <cell r="B324" t="str">
            <v>https://www.business-humanrights.org/en/latest-news/a-death-a-day-nepali-workers-in-saudi/</v>
          </cell>
          <cell r="J324" t="str">
            <v>Not Reported (Client - Hotel)</v>
          </cell>
          <cell r="K324" t="str">
            <v>Deaths;Health: General (including workplace health &amp; safety)</v>
          </cell>
          <cell r="L324" t="str">
            <v>Migrant &amp; immigrant workers (1 - NP - Catering &amp; food services)</v>
          </cell>
          <cell r="M324" t="str">
            <v>NGO</v>
          </cell>
          <cell r="N324" t="str">
            <v>No</v>
          </cell>
          <cell r="Q324" t="str">
            <v>The report mentioned that Dipak had been recruited by a company called Emasco into a different job with Nayarah Trading before he was employed at the hotel, though there is no indication Emasco was responsible for his eventual employment situation. Business &amp; Human Rights Resource Centre invited Emasco to provide more information but they did not. We were unable to find contact information for Nayarah Trading and could not invite them to respond to the report.</v>
          </cell>
          <cell r="S324" t="str">
            <v>SA</v>
          </cell>
          <cell r="T324">
            <v>1</v>
          </cell>
          <cell r="U324">
            <v>44594</v>
          </cell>
          <cell r="V324">
            <v>2571</v>
          </cell>
          <cell r="X324" t="str">
            <v>A report by NGO Migrant-Rights entitled “A death a day: Nepali workers in Saudi” featured stories of Nepalis in the Kingdom who lost their lives on the job in ambiguous circumstances, and whose cases were dismissed as “natural deaths”._x000D_
_x000D_
Dipak Sinjali was a 27-year-old chef at a hotel and was found dead in his home in November 2021. Saudi authorities reported “cardio and respiratory arrest” as the cause of death, but Dipak’s family insists he was healthy and that dangerous  workplace conditions such as heat stress might have played a role.</v>
          </cell>
        </row>
        <row r="325">
          <cell r="B325" t="str">
            <v>https://www.business-humanrights.org/en/latest-news/qatar-2022-concern-from-nepali-construction-workers-that-they-will-be-sent-home-before-the-tournament-having/</v>
          </cell>
          <cell r="G325" t="str">
            <v>Lusail Stadium (Client)</v>
          </cell>
          <cell r="H325" t="str">
            <v>Lusail</v>
          </cell>
          <cell r="I325" t="str">
            <v>Sports and venues</v>
          </cell>
          <cell r="J325" t="str">
            <v>Not Reported (Employer - Construction)</v>
          </cell>
          <cell r="K325" t="str">
            <v>Recruitment Fees</v>
          </cell>
          <cell r="L325" t="str">
            <v>Migrant &amp; immigrant workers (1 - NP - Construction);Migrant &amp; immigrant workers (Unknown Number - Asia &amp; Pacific - Construction)</v>
          </cell>
          <cell r="M325" t="str">
            <v>News outlet</v>
          </cell>
          <cell r="N325" t="str">
            <v>No</v>
          </cell>
          <cell r="Q325" t="str">
            <v>None reported.</v>
          </cell>
          <cell r="S325" t="str">
            <v>QA</v>
          </cell>
          <cell r="T325">
            <v>1</v>
          </cell>
          <cell r="U325">
            <v>44546</v>
          </cell>
          <cell r="V325">
            <v>2543</v>
          </cell>
          <cell r="X325" t="str">
            <v>A Nepali Times article reported on the situation of migrant workers in December 2021; they found themselves in a situation of job insecurity, delayed payments in exchange for their work, precarious workplace conditions, having to pay illegal recruitment fees, and even worse, death. One worker in particular, Ram, who helped with the construction of the Lusail Stadium, had to pay around $1000 in recruitment fees to a recruiter in Nepal to able to get to Qatar and work on this construction.</v>
          </cell>
        </row>
        <row r="326">
          <cell r="B326" t="str">
            <v>https://www.business-humanrights.org/en/latest-news/balfour-beatty-and-interserve-accused-of-migrant-worker-labour-abuses-in-qatar/</v>
          </cell>
          <cell r="C326" t="str">
            <v>Balfour Beatty (Employer)</v>
          </cell>
          <cell r="F326" t="str">
            <v>Construction</v>
          </cell>
          <cell r="K326" t="str">
            <v>Beatings &amp; violence;Contract Substitution;Forced labour &amp; modern slavery;Intimidation &amp; Threats;Non-payment of Wages;Precarious/unsuitable living conditions;Withholding Passports</v>
          </cell>
          <cell r="L326" t="str">
            <v>Migrant &amp; immigrant workers (12 - NP - Construction)</v>
          </cell>
          <cell r="M326" t="str">
            <v>News outlet</v>
          </cell>
          <cell r="N326" t="str">
            <v>Yes</v>
          </cell>
          <cell r="O326" t="str">
            <v>Journalist</v>
          </cell>
          <cell r="Q326" t="str">
            <v>An organizer of a strike action to demand salaries was apparently sent home, while the company refused to pay his bonus or leave allowance, and cover the costs of his air ticket home. Media focus on the abuse claims led to Balfour Beatty (co-owner of BK Gulf) undertaking an investigation into their supply chains. Following the review BK Gulf terminated its contract with the labour supplier who was not meeting Balfour Beatty's labour standards._x000D_
_x000D_
BK Gulf issued a statement in response to the allegations; Balfour Beatty also responded.</v>
          </cell>
          <cell r="S326" t="str">
            <v>QA</v>
          </cell>
          <cell r="T326">
            <v>12</v>
          </cell>
          <cell r="U326">
            <v>42473</v>
          </cell>
          <cell r="V326">
            <v>2018</v>
          </cell>
          <cell r="X326" t="str">
            <v>Migrant labourers employed by Ethel Trading and Contracting (ETC) working for BK Gulf (co-owned by Balfour Beatty) on Qatar's national museum experienced salary delays of more than three months after the Guardian previously reported on their situation. The workers said they had been promised a much higher salary on being recruited in Nepal and suffered cuts to wages if they were unable to work due to illness. Living conditions were cramped, in violation of Qatari labour regulations, with intermittent water supply. Workers were also forced to remain in Qatar against their will after their passports were withheld.</v>
          </cell>
        </row>
        <row r="327">
          <cell r="B327" t="str">
            <v>https://www.business-humanrights.org/en/latest-news/balfour-beatty-and-interserve-accused-of-migrant-worker-labour-abuses-in-qatar/</v>
          </cell>
          <cell r="C327" t="str">
            <v>Interserve (Employer)</v>
          </cell>
          <cell r="F327" t="str">
            <v>Construction</v>
          </cell>
          <cell r="K327" t="str">
            <v>Beatings &amp; violence;Contract Substitution;Forced labour &amp; modern slavery;Intimidation &amp; Threats;Non-payment of Wages;Precarious/unsuitable living conditions;Recruitment Fees;Withholding Passports</v>
          </cell>
          <cell r="L327" t="str">
            <v>Migrant &amp; immigrant workers (12 - NP - Construction)</v>
          </cell>
          <cell r="M327" t="str">
            <v>News outlet</v>
          </cell>
          <cell r="N327" t="str">
            <v>Yes</v>
          </cell>
          <cell r="O327" t="str">
            <v>Journalist</v>
          </cell>
          <cell r="Q327" t="str">
            <v>An organizer of a strike action to demand salaries was apparently sent home, while the company refused to pay his bonus or leave allowance, and cover the costs of his air ticket home. An organizer of a strike action to demand salaries was apparently sent home, while the company refused to pay his bonus or leave allowance, and cover the costs of his air ticket home. Interserve provided a statement to the Guardian, committing to investigation.</v>
          </cell>
          <cell r="R327" t="str">
            <v>https://www.business-humanrights.org/en/latest-news/interserve-and-balfour-beatty-respond-to-allegations-of-migrant-worker-labour-abuses-in-qatar/</v>
          </cell>
          <cell r="S327" t="str">
            <v>QA</v>
          </cell>
          <cell r="T327" t="str">
            <v>Number unknown</v>
          </cell>
          <cell r="U327">
            <v>42473</v>
          </cell>
          <cell r="V327">
            <v>2803</v>
          </cell>
          <cell r="X327" t="str">
            <v>Migrant labourers employed on sites for Gulf Construction Company (co-owned by Interserve) experienced salary delays of more than three months after the Guardian previously reported on their situation. The workers said they had been promised a much higher salary on being recruited in Nepal and suffered cuts to wages if they were unable to work due to illness. Living conditions were cramped, in violation of Qatari labour regulations, with intermittent water supply. Workers were also forced to remain in Qatar against their will after their passports were withheld.</v>
          </cell>
        </row>
        <row r="329">
          <cell r="B329" t="str">
            <v>https://www.business-humanrights.org/en/latest-news/uae-abu-dhabi-worker-advised-after-visa-costs-deducted-from-wages/</v>
          </cell>
          <cell r="J329" t="str">
            <v>Not Reported (Employer - Sector not reported/applicable)</v>
          </cell>
          <cell r="K329" t="str">
            <v>Recruitment Fees</v>
          </cell>
          <cell r="L329" t="str">
            <v>Migrant &amp; immigrant workers (1 - Unknown Location - Unknown Sector)</v>
          </cell>
          <cell r="M329" t="str">
            <v>News outlet</v>
          </cell>
          <cell r="N329" t="str">
            <v>No</v>
          </cell>
          <cell r="Q329" t="str">
            <v>None reported.</v>
          </cell>
          <cell r="S329" t="str">
            <v>AE</v>
          </cell>
          <cell r="T329">
            <v>1</v>
          </cell>
          <cell r="U329">
            <v>44650</v>
          </cell>
          <cell r="V329">
            <v>2765</v>
          </cell>
          <cell r="X329" t="str">
            <v>By law, employers are obliged to bear any recruitment costs in the UAE. However, an employee choosing to remain anonymous claimed to have had salary deductions by their employers to account for those recruitment fees.</v>
          </cell>
        </row>
        <row r="330">
          <cell r="B330" t="str">
            <v>https://www.business-humanrights.org/en/latest-news/qatar-bangladeshi-nepali-workers-have-paid-upwards-of-usd2bn-in-recruitment-fees-to-gain-employment-across-country-since-2011-say-guardian-world-cup-contractors-have-pledged-to-repay-almost-usd30m/</v>
          </cell>
          <cell r="J330" t="str">
            <v>Not Reported (Employer - Construction)</v>
          </cell>
          <cell r="K330" t="str">
            <v>Deaths;Debt Bondage;Recruitment Fees</v>
          </cell>
          <cell r="L330" t="str">
            <v>Migrant &amp; immigrant workers (1 - NP - Construction)</v>
          </cell>
          <cell r="M330" t="str">
            <v>News outlet</v>
          </cell>
          <cell r="N330" t="str">
            <v>No</v>
          </cell>
          <cell r="Q330" t="str">
            <v>None reported.</v>
          </cell>
          <cell r="S330" t="str">
            <v>QA</v>
          </cell>
          <cell r="T330">
            <v>1</v>
          </cell>
          <cell r="U330">
            <v>44651</v>
          </cell>
          <cell r="V330">
            <v>2768</v>
          </cell>
          <cell r="X330" t="str">
            <v>The Guardian alleged that since the year 2011, migrant workers from Bangladesh and Nepal paid what is estimated to be USD2bn in recruitment fees to land jobs in Qatar. _x000D_
_x000D_
One such worker is Mahamad Nadaf Mansur Dhuniya. Mahamad paid around USD1230 for a job in construction in Qatar. To afford this fee he took out a loan with very interest rates that left him incapable of paying the loan or make ends meet. Mahamad was found hanging himself in the workplace later on.</v>
          </cell>
        </row>
        <row r="331">
          <cell r="B331" t="str">
            <v>https://www.business-humanrights.org/en/latest-news/qatar-bangladeshi-nepali-workers-have-paid-upwards-of-usd2bn-in-recruitment-fees-to-gain-employment-across-country-since-2011-say-guardian-world-cup-contractors-have-pledged-to-repay-almost-usd30m/</v>
          </cell>
          <cell r="J331" t="str">
            <v>Not Reported (Employer - Agriculture &amp; livestock);Not Reported (Recruiter - Recruitment agencies)</v>
          </cell>
          <cell r="K331" t="str">
            <v>Contract Substitution;Debt Bondage;Recruitment Fees</v>
          </cell>
          <cell r="L331" t="str">
            <v>Migrant &amp; immigrant workers (1 - BD - Agriculture &amp; livestock)</v>
          </cell>
          <cell r="M331" t="str">
            <v>News outlet</v>
          </cell>
          <cell r="N331" t="str">
            <v>No</v>
          </cell>
          <cell r="Q331" t="str">
            <v>None reported.</v>
          </cell>
          <cell r="S331" t="str">
            <v>QA</v>
          </cell>
          <cell r="T331">
            <v>1</v>
          </cell>
          <cell r="U331">
            <v>44651</v>
          </cell>
          <cell r="V331">
            <v>2767</v>
          </cell>
          <cell r="X331" t="str">
            <v>The Guardian alleged that since the year 2011, migrant workers from Bangladesh and Nepal paid what is estimated to be USD2bn in recruitment fees to land jobs in Qatar. _x000D_
_x000D_
One of these workers is Aman Ullah from Bangladesh who paid absurdly high recruitment fees amounting to USD4190 in exchange for a job that would have paid him USD686 in Qatar only to be given a job that paid much lower on arrival. Aman Ullah fell in a vicious cycle of debt to pay off these fees.</v>
          </cell>
        </row>
        <row r="332">
          <cell r="B332" t="str">
            <v>https://www.business-humanrights.org/en/latest-news/qatar-bangladeshi-nepali-workers-have-paid-upwards-of-usd2bn-in-recruitment-fees-to-gain-employment-across-country-since-2011-say-guardian-world-cup-contractors-have-pledged-to-repay-almost-usd30m/</v>
          </cell>
          <cell r="J332" t="str">
            <v>Not Reported (Employer - Construction)</v>
          </cell>
          <cell r="K332" t="str">
            <v>Recruitment Fees</v>
          </cell>
          <cell r="L332" t="str">
            <v>Migrant &amp; immigrant workers (1 - NP - Construction)</v>
          </cell>
          <cell r="M332" t="str">
            <v>News outlet</v>
          </cell>
          <cell r="N332" t="str">
            <v>No</v>
          </cell>
          <cell r="Q332" t="str">
            <v>None reported.</v>
          </cell>
          <cell r="S332" t="str">
            <v>QA</v>
          </cell>
          <cell r="T332">
            <v>1</v>
          </cell>
          <cell r="U332">
            <v>44651</v>
          </cell>
          <cell r="V332">
            <v>2766</v>
          </cell>
          <cell r="X332" t="str">
            <v>The Guardian alleged that since the year 2011, migrant workers from Bangladesh and Nepal paid what is estimated to be USD2bn in recruitment fees to land jobs in Qatar. _x000D_
_x000D_
One worker from Nepal reportedly paid USD1230 to secure a job in a construction company in the Gulf state.</v>
          </cell>
        </row>
        <row r="333">
          <cell r="B333" t="str">
            <v>https://www.business-humanrights.org/en/latest-news/qatar-deceased-nepali-workers-children-take-up-jobs-as-families-wait-for-cos-to-send-end-of-service-benefits-struggle-to-navigate-nepali-govt-welfare/</v>
          </cell>
          <cell r="J333" t="str">
            <v>Not Reported (Employer - Cleaning &amp; maintenance)</v>
          </cell>
          <cell r="K333" t="str">
            <v>Deaths;Health: General (including workplace health &amp; safety)</v>
          </cell>
          <cell r="L333" t="str">
            <v>Migrant &amp; immigrant workers (1 - NP - Cleaning &amp; maintenance)</v>
          </cell>
          <cell r="M333" t="str">
            <v>News outlet</v>
          </cell>
          <cell r="N333" t="str">
            <v>No</v>
          </cell>
          <cell r="Q333" t="str">
            <v>None reported.</v>
          </cell>
          <cell r="S333" t="str">
            <v>QA</v>
          </cell>
          <cell r="T333">
            <v>1</v>
          </cell>
          <cell r="U333">
            <v>44652</v>
          </cell>
          <cell r="V333">
            <v>2772</v>
          </cell>
          <cell r="X333" t="str">
            <v>Nepali worker died on the job in an accident that happened while he cleaned water pipes. During the cleaning process he got stuck and was unable to escape the pipes only to suffocate when the water was reinserted into the pipes.</v>
          </cell>
        </row>
        <row r="334">
          <cell r="B334" t="str">
            <v>https://www.business-humanrights.org/en/latest-news/qatar-deceased-nepali-workers-children-take-up-jobs-as-families-wait-for-cos-to-send-end-of-service-benefits-struggle-to-navigate-nepali-govt-welfare/</v>
          </cell>
          <cell r="J334" t="str">
            <v>Not Reported (Employer - Cleaning &amp; maintenance)</v>
          </cell>
          <cell r="K334" t="str">
            <v>Deaths;Health: General (including workplace health &amp; safety);Non-payment of Wages;Right to food</v>
          </cell>
          <cell r="L334" t="str">
            <v>Migrant &amp; immigrant workers (1 - NP - Cleaning &amp; maintenance)</v>
          </cell>
          <cell r="M334" t="str">
            <v>News outlet</v>
          </cell>
          <cell r="N334" t="str">
            <v>No</v>
          </cell>
          <cell r="Q334" t="str">
            <v>None reported. The firm was unresponsive to the family's calls for help.</v>
          </cell>
          <cell r="S334" t="str">
            <v>QA</v>
          </cell>
          <cell r="T334">
            <v>1</v>
          </cell>
          <cell r="U334">
            <v>44652</v>
          </cell>
          <cell r="V334">
            <v>2774</v>
          </cell>
          <cell r="X334" t="str">
            <v>Ram Mandal from Nepal died due to kidney failure which the family believes could be associated with poor water quality, which Ram's employer did nothing to ensure the water supplied is clean and sufficient. Ram returned to Nepal for a kidney transplant but he passed away before the funds for the operations came through from the employer.</v>
          </cell>
        </row>
        <row r="335">
          <cell r="B335" t="str">
            <v>https://www.business-humanrights.org/en/latest-news/they-think-that-were-machines-forced-labour-and-other-abuse-of-migrant-workers-in-qatars-private-security-sector/</v>
          </cell>
          <cell r="C335" t="str">
            <v>FIFA (Client)</v>
          </cell>
          <cell r="F335" t="str">
            <v>Sports teams, clubs &amp; leagues</v>
          </cell>
          <cell r="G335" t="str">
            <v>Qatar World Cup 2022 Unspecified Projects (Client)</v>
          </cell>
          <cell r="H335" t="str">
            <v>Multiple locations</v>
          </cell>
          <cell r="I335" t="str">
            <v>Sports and venues</v>
          </cell>
          <cell r="J335" t="str">
            <v>Not Reported (Employer - Security companies)</v>
          </cell>
          <cell r="K335" t="str">
            <v>Non-payment of Wages;Precarious/unsuitable living conditions;Recruitment Fees;Right to food</v>
          </cell>
          <cell r="L335" t="str">
            <v>Migrant &amp; immigrant workers (Unknown Number - Unknown Location - Security companies)</v>
          </cell>
          <cell r="M335" t="str">
            <v>NGO</v>
          </cell>
          <cell r="N335" t="str">
            <v>Yes</v>
          </cell>
          <cell r="O335" t="str">
            <v>Amnesty Intl</v>
          </cell>
          <cell r="Q335" t="str">
            <v>Amnesty Intl. invited FIFA and the Supreme Committee for Delivery &amp; Legacy to respond to the allegations in the report; the Supreme Committee's response can be read in full. The SC reported it had barred Company B from bidding on World Cup projects unless issues were rectified; they did not disclose to Amnesty Intl. any follow-up steps taken. FIFA provided a letter outlining its general approach to due diligence, though Amnesty Intl. reported they did not address the allegations.</v>
          </cell>
          <cell r="R335" t="str">
            <v>https://www.business-humanrights.org/en/latest-news/qatar-unfinished-path-to-kafala-reforms-leaves-mainly-african-workers-in-the-security-sector-susceptible-to-forced-labour-says-amnesty-incl-cos-comments/</v>
          </cell>
          <cell r="S335" t="str">
            <v>QA</v>
          </cell>
          <cell r="T335" t="str">
            <v>Number unknown</v>
          </cell>
          <cell r="U335">
            <v>44657</v>
          </cell>
          <cell r="V335">
            <v>2801</v>
          </cell>
          <cell r="X335"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pay._x000D_
_x000D_
"Company B" was a subcontractor on a World Cup-related project until August 2020. Following the end of its contract, the Supreme Committee for Delivery and Legacy found workers were living in non-compliant accommodation. Following this and during a further contract with Company B, the Supreme Committee found non-compliances including “excessive working hours, overtime short-payment, unauthorised deductions, no food allowance, recruitment fees and lack of employment contracts". Amnesty Intl. documented labour rights abuses as far back as 2017 occurring in Company B.</v>
          </cell>
        </row>
        <row r="336">
          <cell r="B336" t="str">
            <v>https://www.business-humanrights.org/en/latest-news/they-think-that-were-machines-forced-labour-and-other-abuse-of-migrant-workers-in-qatars-private-security-sector/</v>
          </cell>
          <cell r="C336" t="str">
            <v>FIFA (Client)</v>
          </cell>
          <cell r="F336" t="str">
            <v>Sports teams, clubs &amp; leagues</v>
          </cell>
          <cell r="G336" t="str">
            <v>FIFA Club World Cup (Client)</v>
          </cell>
          <cell r="H336" t="str">
            <v>Multiple locations</v>
          </cell>
          <cell r="I336" t="str">
            <v>Sports and venues</v>
          </cell>
          <cell r="J336" t="str">
            <v>Not Reported (Employer - Security companies)</v>
          </cell>
          <cell r="K336" t="str">
            <v>Health: General (including workplace health &amp; safety);Non-payment of Wages;Precarious/unsuitable living conditions;Withholding Passports</v>
          </cell>
          <cell r="L336" t="str">
            <v>Migrant &amp; immigrant workers (Unknown Number - Unknown Location - Security companies)</v>
          </cell>
          <cell r="M336" t="str">
            <v>NGO</v>
          </cell>
          <cell r="N336" t="str">
            <v>Yes</v>
          </cell>
          <cell r="O336" t="str">
            <v>Amnesty Intl.</v>
          </cell>
          <cell r="Q336" t="str">
            <v>Amnesty Intl. invited FIFA and the Supreme Committee for Delivery &amp; Legacy to respond to the allegations in the report; the Supreme Committee's response can be read in full. The company failed to improve following SC engagement and was eventually excluded from the FIFA Arab Cup and the 2022 World Cup without significant improvement. FIFA provided a letter outlining its general approach to due diligence, though Amnesty Intl. reported they did not address the allegations.</v>
          </cell>
          <cell r="S336" t="str">
            <v>QA</v>
          </cell>
          <cell r="T336" t="str">
            <v>Number unknown</v>
          </cell>
          <cell r="U336">
            <v>44657</v>
          </cell>
          <cell r="V336">
            <v>2800</v>
          </cell>
          <cell r="X336"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pay._x000D_
_x000D_
In one case, workers at "Company A" were denied regular days off according to the labour law, and experienced obstacles to changing jobs even when the company had terminated contracts. Company A was contracted for provision of services at Supreme Committee sites, including the FIFA Club World Cup 2020. Workers went on strike in 2021 and inspections by the Supreme Committee's Worker Welfare Dept. found a number of issues including excessive overtime, non-compliant accommodation, lack of awareness of grievance mechanisms, passport retention, no provision of health cards, and payment irregularities. Amnesty Intl. had documented labour rights issues at Company A as far back as 2017 and 2018.</v>
          </cell>
        </row>
        <row r="337">
          <cell r="B337" t="str">
            <v>https://www.business-humanrights.org/en/latest-news/they-think-that-were-machines-forced-labour-and-other-abuse-of-migrant-workers-in-qatars-private-security-sector/</v>
          </cell>
          <cell r="J337" t="str">
            <v>Not Reported (Employer - Security companies)</v>
          </cell>
          <cell r="K337" t="str">
            <v>Health: General (including workplace health &amp; safety);Racial/ethnic/caste/origin discrimination</v>
          </cell>
          <cell r="L337" t="str">
            <v>Migrant &amp; immigrant workers (1 - Africa - Security companies)</v>
          </cell>
          <cell r="M337" t="str">
            <v>NGO</v>
          </cell>
          <cell r="N337" t="str">
            <v>Yes</v>
          </cell>
          <cell r="O337" t="str">
            <v>Amnesty Intl.</v>
          </cell>
          <cell r="Q337"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37" t="str">
            <v>https://www.business-humanrights.org/en/latest-news/qatar-unfinished-path-to-kafala-reforms-leaves-mainly-african-workers-in-the-security-sector-susceptible-to-forced-labour-says-amnesty-incl-cos-comments/</v>
          </cell>
          <cell r="S337" t="str">
            <v>QA</v>
          </cell>
          <cell r="T337" t="str">
            <v>Number unknown</v>
          </cell>
          <cell r="U337">
            <v>44657</v>
          </cell>
          <cell r="V337">
            <v>2799</v>
          </cell>
          <cell r="X337"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Omar, reported to Amnesty Intl. that his employer would employ racist stereotypes to justify harsh and discriminatory working conditions towards African workers.</v>
          </cell>
        </row>
        <row r="338">
          <cell r="B338" t="str">
            <v>https://www.business-humanrights.org/en/latest-news/they-think-that-were-machines-forced-labour-and-other-abuse-of-migrant-workers-in-qatars-private-security-sector/</v>
          </cell>
          <cell r="G338" t="str">
            <v>Al Janoub Stadium (previously called Al Wakrah) (Client)</v>
          </cell>
          <cell r="H338" t="str">
            <v>Al Wakrah</v>
          </cell>
          <cell r="I338" t="str">
            <v>Sports and venues</v>
          </cell>
          <cell r="J338" t="str">
            <v>Not Reported (Employer - Security companies)</v>
          </cell>
          <cell r="K338" t="str">
            <v>Health: General (including workplace health &amp; safety)</v>
          </cell>
          <cell r="L338" t="str">
            <v>Migrant &amp; immigrant workers (1 - Unknown Location - Security companies)</v>
          </cell>
          <cell r="M338" t="str">
            <v>NGO</v>
          </cell>
          <cell r="N338" t="str">
            <v>Yes</v>
          </cell>
          <cell r="O338" t="str">
            <v>Amnesty Intl.</v>
          </cell>
          <cell r="Q338"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38" t="str">
            <v>https://www.business-humanrights.org/en/latest-news/qatar-unfinished-path-to-kafala-reforms-leaves-mainly-african-workers-in-the-security-sector-susceptible-to-forced-labour-says-amnesty-incl-cos-comments/</v>
          </cell>
          <cell r="S338" t="str">
            <v>QA</v>
          </cell>
          <cell r="T338" t="str">
            <v>Number unknown</v>
          </cell>
          <cell r="U338">
            <v>44657</v>
          </cell>
          <cell r="V338">
            <v>2798</v>
          </cell>
          <cell r="X338"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security guard, Hussein, reported to Amnesty that he had to work an 18 hour shift at Al Janoub Stadium (a World Cup venue) during teh Arabian Gulf Cup in 2019. He was permitted a four hour break and only provided with one bottle of water.</v>
          </cell>
        </row>
        <row r="339">
          <cell r="B339" t="str">
            <v>https://www.business-humanrights.org/en/latest-news/they-think-that-were-machines-forced-labour-and-other-abuse-of-migrant-workers-in-qatars-private-security-sector/</v>
          </cell>
          <cell r="J339" t="str">
            <v>Not Reported (Employer - Security companies)</v>
          </cell>
          <cell r="K339" t="str">
            <v>Health: General (including workplace health &amp; safety)</v>
          </cell>
          <cell r="L339" t="str">
            <v>Migrant &amp; immigrant workers (1 - KE - Security companies)</v>
          </cell>
          <cell r="M339" t="str">
            <v>NGO</v>
          </cell>
          <cell r="N339" t="str">
            <v>Yes</v>
          </cell>
          <cell r="O339" t="str">
            <v>Amnesty Intl.</v>
          </cell>
          <cell r="Q339"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39" t="str">
            <v>https://www.business-humanrights.org/en/latest-news/qatar-unfinished-path-to-kafala-reforms-leaves-mainly-african-workers-in-the-security-sector-susceptible-to-forced-labour-says-amnesty-incl-cos-comments/</v>
          </cell>
          <cell r="S339" t="str">
            <v>QA</v>
          </cell>
          <cell r="T339" t="str">
            <v>Number unknown</v>
          </cell>
          <cell r="U339">
            <v>44657</v>
          </cell>
          <cell r="V339">
            <v>2797</v>
          </cell>
          <cell r="X339"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security guard, Benson, reported working excessive hours with no rest days in extremely high temperatures that he regarded as unsafe.</v>
          </cell>
        </row>
        <row r="340">
          <cell r="B340" t="str">
            <v>https://www.business-humanrights.org/en/latest-news/they-think-that-were-machines-forced-labour-and-other-abuse-of-migrant-workers-in-qatars-private-security-sector/</v>
          </cell>
          <cell r="J340" t="str">
            <v>Not Reported (Employer - Security companies)</v>
          </cell>
          <cell r="K340" t="str">
            <v>Non-payment of Wages</v>
          </cell>
          <cell r="L340" t="str">
            <v>Migrant &amp; immigrant workers (1 - Unknown Location - Security companies)</v>
          </cell>
          <cell r="M340" t="str">
            <v>NGO</v>
          </cell>
          <cell r="N340" t="str">
            <v>Yes</v>
          </cell>
          <cell r="O340" t="str">
            <v>Amnesty Intl.</v>
          </cell>
          <cell r="Q340"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0" t="str">
            <v>https://www.business-humanrights.org/en/latest-news/qatar-unfinished-path-to-kafala-reforms-leaves-mainly-african-workers-in-the-security-sector-susceptible-to-forced-labour-says-amnesty-incl-cos-comments/</v>
          </cell>
          <cell r="S340" t="str">
            <v>QA</v>
          </cell>
          <cell r="T340" t="str">
            <v>Number unknown</v>
          </cell>
          <cell r="U340">
            <v>44657</v>
          </cell>
          <cell r="V340">
            <v>2796</v>
          </cell>
          <cell r="X340"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female guard, Joyce, described salary deductions with no warning.</v>
          </cell>
        </row>
        <row r="341">
          <cell r="B341" t="str">
            <v>https://www.business-humanrights.org/en/latest-news/they-think-that-were-machines-forced-labour-and-other-abuse-of-migrant-workers-in-qatars-private-security-sector/</v>
          </cell>
          <cell r="J341" t="str">
            <v>Not Reported (Employer - Security companies)</v>
          </cell>
          <cell r="K341" t="str">
            <v>Intimidation &amp; Threats;Non-payment of Wages</v>
          </cell>
          <cell r="L341" t="str">
            <v>Migrant &amp; immigrant workers (1 - KE - Security companies)</v>
          </cell>
          <cell r="M341" t="str">
            <v>NGO</v>
          </cell>
          <cell r="N341" t="str">
            <v>Yes</v>
          </cell>
          <cell r="O341" t="str">
            <v>Amnesty Intl.</v>
          </cell>
          <cell r="Q341"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1" t="str">
            <v>https://www.business-humanrights.org/en/latest-news/qatar-unfinished-path-to-kafala-reforms-leaves-mainly-african-workers-in-the-security-sector-susceptible-to-forced-labour-says-amnesty-incl-cos-comments/</v>
          </cell>
          <cell r="S341" t="str">
            <v>QA</v>
          </cell>
          <cell r="T341" t="str">
            <v>Number unknown</v>
          </cell>
          <cell r="U341">
            <v>44657</v>
          </cell>
          <cell r="V341">
            <v>2795</v>
          </cell>
          <cell r="X341"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Joshua, reported that fear of salary deductions was constantly felt by himself and colleagues</v>
          </cell>
        </row>
        <row r="342">
          <cell r="B342" t="str">
            <v>https://www.business-humanrights.org/en/latest-news/they-think-that-were-machines-forced-labour-and-other-abuse-of-migrant-workers-in-qatars-private-security-sector/</v>
          </cell>
          <cell r="J342" t="str">
            <v>Not Reported (Client - Transport: General);Not Reported (Employer - Security companies)</v>
          </cell>
          <cell r="K342" t="str">
            <v>Intimidation &amp; Threats;Non-payment of Wages</v>
          </cell>
          <cell r="L342" t="str">
            <v>Migrant &amp; immigrant workers (1 - Unknown Location - Security companies)</v>
          </cell>
          <cell r="M342" t="str">
            <v>NGO</v>
          </cell>
          <cell r="N342" t="str">
            <v>Yes</v>
          </cell>
          <cell r="O342" t="str">
            <v>Amnesty Intl.</v>
          </cell>
          <cell r="Q342"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2" t="str">
            <v>https://www.business-humanrights.org/en/latest-news/qatar-unfinished-path-to-kafala-reforms-leaves-mainly-african-workers-in-the-security-sector-susceptible-to-forced-labour-says-amnesty-incl-cos-comments/</v>
          </cell>
          <cell r="S342" t="str">
            <v>QA</v>
          </cell>
          <cell r="T342" t="str">
            <v>Number unknown</v>
          </cell>
          <cell r="U342">
            <v>44657</v>
          </cell>
          <cell r="V342">
            <v>2794</v>
          </cell>
          <cell r="X342"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Juma reported arbitrary and exorbitant fines from the employer for minor misdemeanours, with no way to challenge decisions. He was also not given regular breaks and instead workers' salaries were cut to account for the one hour lunch break the were not allowed to take.</v>
          </cell>
        </row>
        <row r="343">
          <cell r="B343" t="str">
            <v>https://www.business-humanrights.org/en/latest-news/they-think-that-were-machines-forced-labour-and-other-abuse-of-migrant-workers-in-qatars-private-security-sector/</v>
          </cell>
          <cell r="J343" t="str">
            <v>Not Reported (Employer - Security companies)</v>
          </cell>
          <cell r="K343" t="str">
            <v>Denial of freedom of movement;Health: General (including workplace health &amp; safety);Intimidation &amp; Threats;Unfair Dismissal</v>
          </cell>
          <cell r="L343" t="str">
            <v>Migrant &amp; immigrant workers (1 - KE - Security companies)</v>
          </cell>
          <cell r="M343" t="str">
            <v>NGO</v>
          </cell>
          <cell r="N343" t="str">
            <v>Yes</v>
          </cell>
          <cell r="O343" t="str">
            <v>Amnesty Intl.</v>
          </cell>
          <cell r="Q343"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3" t="str">
            <v>https://www.business-humanrights.org/en/latest-news/qatar-unfinished-path-to-kafala-reforms-leaves-mainly-african-workers-in-the-security-sector-susceptible-to-forced-labour-says-amnesty-incl-cos-comments/</v>
          </cell>
          <cell r="S343" t="str">
            <v>QA</v>
          </cell>
          <cell r="T343" t="str">
            <v>Number unknown</v>
          </cell>
          <cell r="U343">
            <v>44657</v>
          </cell>
          <cell r="V343">
            <v>2793</v>
          </cell>
          <cell r="X343"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Nathan, reported to Amnesty that when he submitted his resignation letter his employer immediately terminated his contract and told him he would not receive outstanding salary or benefits. The company then filed an absconding charge against him, was detained and deported. He also experienced a salary deduction for a uniform "misdemeanour" and had been fined for using shelter without permission when deployed to an outside site.</v>
          </cell>
        </row>
        <row r="344">
          <cell r="B344" t="str">
            <v>https://www.business-humanrights.org/en/latest-news/they-think-that-were-machines-forced-labour-and-other-abuse-of-migrant-workers-in-qatars-private-security-sector/</v>
          </cell>
          <cell r="J344" t="str">
            <v>Not Reported (Client - Hotel);Not Reported (Employer - Security companies)</v>
          </cell>
          <cell r="K344" t="str">
            <v>Withholding Passports</v>
          </cell>
          <cell r="L344" t="str">
            <v>Migrant &amp; immigrant workers (1 - Unknown Location - Security companies)</v>
          </cell>
          <cell r="M344" t="str">
            <v>NGO</v>
          </cell>
          <cell r="N344" t="str">
            <v>Yes</v>
          </cell>
          <cell r="O344" t="str">
            <v>Amnesty Intl.</v>
          </cell>
          <cell r="Q344"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4" t="str">
            <v>https://www.business-humanrights.org/en/latest-news/qatar-unfinished-path-to-kafala-reforms-leaves-mainly-african-workers-in-the-security-sector-susceptible-to-forced-labour-says-amnesty-incl-cos-comments/</v>
          </cell>
          <cell r="S344" t="str">
            <v>QA</v>
          </cell>
          <cell r="T344" t="str">
            <v>Number unknown</v>
          </cell>
          <cell r="U344">
            <v>44657</v>
          </cell>
          <cell r="V344">
            <v>2792</v>
          </cell>
          <cell r="X344"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Eric, was deployed to a luxury hotel. He reported that his employer held his passport for seven months.</v>
          </cell>
        </row>
        <row r="345">
          <cell r="B345" t="str">
            <v>https://www.business-humanrights.org/en/latest-news/they-think-that-were-machines-forced-labour-and-other-abuse-of-migrant-workers-in-qatars-private-security-sector/</v>
          </cell>
          <cell r="J345" t="str">
            <v>Government (Client - Public Entities);Not Reported (Client - Transport: General);Not Reported (Employer - Security companies)</v>
          </cell>
          <cell r="K345" t="str">
            <v>Non-payment of Wages;Racial/ethnic/caste/origin discrimination</v>
          </cell>
          <cell r="L345" t="str">
            <v>Migrant &amp; immigrant workers (1 - KE - Security companies)</v>
          </cell>
          <cell r="M345" t="str">
            <v>NGO</v>
          </cell>
          <cell r="N345" t="str">
            <v>Yes</v>
          </cell>
          <cell r="O345" t="str">
            <v>Amnesty Intl.</v>
          </cell>
          <cell r="Q345"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5" t="str">
            <v>https://www.business-humanrights.org/en/latest-news/qatar-unfinished-path-to-kafala-reforms-leaves-mainly-african-workers-in-the-security-sector-susceptible-to-forced-labour-says-amnesty-incl-cos-comments/</v>
          </cell>
          <cell r="S345" t="str">
            <v>QA</v>
          </cell>
          <cell r="T345" t="str">
            <v>Number unknown</v>
          </cell>
          <cell r="U345">
            <v>44657</v>
          </cell>
          <cell r="V345">
            <v>2791</v>
          </cell>
          <cell r="X345"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Jackson, reported working excessive hours without overtime pay and receiving pay that was less than stated in his contract. He described discrimination whereby Arab nationals were treated more favourable and deployed to inside locations. Jackson was deployed to a government ministry and the airport.</v>
          </cell>
        </row>
        <row r="346">
          <cell r="B346" t="str">
            <v>https://www.business-humanrights.org/en/latest-news/they-think-that-were-machines-forced-labour-and-other-abuse-of-migrant-workers-in-qatars-private-security-sector/</v>
          </cell>
          <cell r="J346" t="str">
            <v>Not Reported (Employer - Security companies)</v>
          </cell>
          <cell r="K346" t="str">
            <v>Health: General (including workplace health &amp; safety);Intimidation &amp; Threats;Non-payment of Wages;Unfair Dismissal</v>
          </cell>
          <cell r="L346" t="str">
            <v>Migrant &amp; immigrant workers (1 - KE - Security companies)</v>
          </cell>
          <cell r="M346" t="str">
            <v>NGO</v>
          </cell>
          <cell r="N346" t="str">
            <v>Yes</v>
          </cell>
          <cell r="O346" t="str">
            <v>Amnesty Intl.</v>
          </cell>
          <cell r="Q346"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6" t="str">
            <v>https://www.business-humanrights.org/en/latest-news/qatar-unfinished-path-to-kafala-reforms-leaves-mainly-african-workers-in-the-security-sector-susceptible-to-forced-labour-says-amnesty-incl-cos-comments/</v>
          </cell>
          <cell r="S346" t="str">
            <v>QA</v>
          </cell>
          <cell r="T346" t="str">
            <v>Number unknown</v>
          </cell>
          <cell r="U346">
            <v>44657</v>
          </cell>
          <cell r="V346">
            <v>2790</v>
          </cell>
          <cell r="X346"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Nelson, described salary deductions and punitive action from the employer for taking a day off with or without permission. He also described excessive working hours. Nelson's employer then made ID renewals conditional on signing a new contract that did not comply with labour law; on refusing to sign he was terminated and sent home.</v>
          </cell>
        </row>
        <row r="347">
          <cell r="B347" t="str">
            <v>https://www.business-humanrights.org/en/latest-news/they-think-that-were-machines-forced-labour-and-other-abuse-of-migrant-workers-in-qatars-private-security-sector/</v>
          </cell>
          <cell r="J347" t="str">
            <v>Not Reported (Employer - Security companies)</v>
          </cell>
          <cell r="K347" t="str">
            <v>Health: General (including workplace health &amp; safety);Intimidation &amp; Threats;Non-payment of Wages;Recruitment Fees</v>
          </cell>
          <cell r="L347" t="str">
            <v>Migrant &amp; immigrant workers (1 - UG - Security companies)</v>
          </cell>
          <cell r="M347" t="str">
            <v>NGO</v>
          </cell>
          <cell r="N347" t="str">
            <v>Yes</v>
          </cell>
          <cell r="O347" t="str">
            <v>Amnesty Intl.</v>
          </cell>
          <cell r="Q347"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7" t="str">
            <v>https://www.business-humanrights.org/en/latest-news/qatar-unfinished-path-to-kafala-reforms-leaves-mainly-african-workers-in-the-security-sector-susceptible-to-forced-labour-says-amnesty-incl-cos-comments/</v>
          </cell>
          <cell r="S347" t="str">
            <v>QA</v>
          </cell>
          <cell r="T347" t="str">
            <v>Number unknown</v>
          </cell>
          <cell r="U347">
            <v>44657</v>
          </cell>
          <cell r="V347">
            <v>2789</v>
          </cell>
          <cell r="X347"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Rashid, reported working excessively long days without rest days. He also described paying USD1,500 in recruitment fees and experienced salary deductions for taking a day off or wearing incorrect uniform my mistake. Rashid also described workers' fear of termination for raising concerns with management.</v>
          </cell>
        </row>
        <row r="348">
          <cell r="B348" t="str">
            <v>https://www.business-humanrights.org/en/latest-news/they-think-that-were-machines-forced-labour-and-other-abuse-of-migrant-workers-in-qatars-private-security-sector/</v>
          </cell>
          <cell r="J348" t="str">
            <v>Not Reported (Employer - Security companies)</v>
          </cell>
          <cell r="K348" t="str">
            <v>Health: General (including workplace health &amp; safety);Non-payment of Wages</v>
          </cell>
          <cell r="L348" t="str">
            <v>Migrant &amp; immigrant workers (1 - UG - Security companies)</v>
          </cell>
          <cell r="M348" t="str">
            <v>NGO</v>
          </cell>
          <cell r="N348" t="str">
            <v>Yes</v>
          </cell>
          <cell r="O348" t="str">
            <v>Amnesty Intl.</v>
          </cell>
          <cell r="Q348"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8" t="str">
            <v>https://www.business-humanrights.org/en/latest-news/qatar-unfinished-path-to-kafala-reforms-leaves-mainly-african-workers-in-the-security-sector-susceptible-to-forced-labour-says-amnesty-incl-cos-comments/</v>
          </cell>
          <cell r="S348" t="str">
            <v>QA</v>
          </cell>
          <cell r="T348" t="str">
            <v>Number unknown</v>
          </cell>
          <cell r="U348">
            <v>44657</v>
          </cell>
          <cell r="V348">
            <v>2787</v>
          </cell>
          <cell r="X348"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Godfrey, who was deployed to a sports complex, reported that he did not have a day off even for a sick day and that his employer would deduct wages for absence.</v>
          </cell>
        </row>
        <row r="349">
          <cell r="B349" t="str">
            <v>https://www.business-humanrights.org/en/latest-news/they-think-that-were-machines-forced-labour-and-other-abuse-of-migrant-workers-in-qatars-private-security-sector/</v>
          </cell>
          <cell r="J349" t="str">
            <v>Not Reported (Employer - Security companies)</v>
          </cell>
          <cell r="K349" t="str">
            <v>Denial of freedom of movement;Health: General (including workplace health &amp; safety)</v>
          </cell>
          <cell r="L349" t="str">
            <v>Migrant &amp; immigrant workers (1 - Africa - Security companies)</v>
          </cell>
          <cell r="M349" t="str">
            <v>NGO</v>
          </cell>
          <cell r="N349" t="str">
            <v>Yes</v>
          </cell>
          <cell r="O349" t="str">
            <v>Amnesty Intl.</v>
          </cell>
          <cell r="Q349"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49" t="str">
            <v>https://www.business-humanrights.org/en/latest-news/qatar-unfinished-path-to-kafala-reforms-leaves-mainly-african-workers-in-the-security-sector-susceptible-to-forced-labour-says-amnesty-incl-cos-comments/</v>
          </cell>
          <cell r="S349" t="str">
            <v>QA</v>
          </cell>
          <cell r="T349" t="str">
            <v>Number unknown</v>
          </cell>
          <cell r="U349">
            <v>44657</v>
          </cell>
          <cell r="V349">
            <v>2786</v>
          </cell>
          <cell r="X349"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Musa, reported discriminatory pay and said that he and other sub-Saharan African colleagues were deployed to locations with harsher working conditions (outside). His employer filed an absconding charge against him when he tried to resign in mid-2021.</v>
          </cell>
        </row>
        <row r="350">
          <cell r="B350" t="str">
            <v>https://www.business-humanrights.org/en/latest-news/they-think-that-were-machines-forced-labour-and-other-abuse-of-migrant-workers-in-qatars-private-security-sector/</v>
          </cell>
          <cell r="J350" t="str">
            <v>Not Reported (Employer - Security companies)</v>
          </cell>
          <cell r="K350" t="str">
            <v>Health: General (including workplace health &amp; safety);Intimidation &amp; Threats;Precarious/unsuitable living conditions;Recruitment Fees</v>
          </cell>
          <cell r="L350" t="str">
            <v>Migrant &amp; immigrant workers (1 - UG - Security companies)</v>
          </cell>
          <cell r="M350" t="str">
            <v>NGO</v>
          </cell>
          <cell r="N350" t="str">
            <v>Yes</v>
          </cell>
          <cell r="O350" t="str">
            <v>Amnesty Intl.</v>
          </cell>
          <cell r="Q350"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0" t="str">
            <v>https://www.business-humanrights.org/en/latest-news/qatar-unfinished-path-to-kafala-reforms-leaves-mainly-african-workers-in-the-security-sector-susceptible-to-forced-labour-says-amnesty-incl-cos-comments/</v>
          </cell>
          <cell r="S350" t="str">
            <v>QA</v>
          </cell>
          <cell r="T350" t="str">
            <v>Number unknown</v>
          </cell>
          <cell r="U350">
            <v>44657</v>
          </cell>
          <cell r="V350">
            <v>2785</v>
          </cell>
          <cell r="X350"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Emmanuel, who was deployed to a luxury hotel, reported to Amnesty Intl. that he was forced to work outside in intense heat during the summer months. Prior to departure he had to pay for airfare and visa even when it was covered by the employer. During employment he experienced long working hours, lacked access to a toilet while on duty, lived in cramped accommodation (at one time with 16 other people), but was unable to complain to his employer.</v>
          </cell>
        </row>
        <row r="351">
          <cell r="B351" t="str">
            <v>https://www.business-humanrights.org/en/latest-news/they-think-that-were-machines-forced-labour-and-other-abuse-of-migrant-workers-in-qatars-private-security-sector/</v>
          </cell>
          <cell r="J351" t="str">
            <v>Not Reported (Client - Sports: General);Not Reported (Employer - Security companies)</v>
          </cell>
          <cell r="K351" t="str">
            <v>Contract Substitution;Health: General (including workplace health &amp; safety);Non-payment of Wages;Recruitment Fees;Right to food</v>
          </cell>
          <cell r="L351" t="str">
            <v>Migrant &amp; immigrant workers (1 - UG - Security companies)</v>
          </cell>
          <cell r="M351" t="str">
            <v>NGO</v>
          </cell>
          <cell r="N351" t="str">
            <v>Yes</v>
          </cell>
          <cell r="O351" t="str">
            <v>Amnesty Intl.</v>
          </cell>
          <cell r="Q351"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1" t="str">
            <v>https://www.business-humanrights.org/en/latest-news/qatar-unfinished-path-to-kafala-reforms-leaves-mainly-african-workers-in-the-security-sector-susceptible-to-forced-labour-says-amnesty-incl-cos-comments/</v>
          </cell>
          <cell r="S351" t="str">
            <v>QA</v>
          </cell>
          <cell r="T351" t="str">
            <v>Number unknown</v>
          </cell>
          <cell r="U351">
            <v>44657</v>
          </cell>
          <cell r="V351">
            <v>2784</v>
          </cell>
          <cell r="X351"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female Ugandan guard, Florence, described to Amnesty Intl. that she was made to work long hours, causing her to be unwell and without adequate food, and was not paid adequate overtime because her employer unilaterally reduced workers' salaries by 12% during COVID-19. She also reported incurring debt to pay USD1,700 to a recruitment agency and had been promised a higher salary than she was presented with on arrival. She also experienced salary deductions for "misdemeanours". Florence was mainly deployed to a sports complex during her employment but also worked in a mall.</v>
          </cell>
        </row>
        <row r="352">
          <cell r="B352" t="str">
            <v>https://www.business-humanrights.org/en/latest-news/they-think-that-were-machines-forced-labour-and-other-abuse-of-migrant-workers-in-qatars-private-security-sector/</v>
          </cell>
          <cell r="J352" t="str">
            <v>Not Reported (Client - Transport: General);Not Reported (Employer - Security companies)</v>
          </cell>
          <cell r="K352" t="str">
            <v>Health: General (including workplace health &amp; safety);Intimidation &amp; Threats;Non-payment of Wages;Precarious/unsuitable living conditions</v>
          </cell>
          <cell r="L352" t="str">
            <v>Migrant &amp; immigrant workers (1 - UG - Unknown Sector)</v>
          </cell>
          <cell r="M352" t="str">
            <v>NGO</v>
          </cell>
          <cell r="N352" t="str">
            <v>Yes</v>
          </cell>
          <cell r="O352" t="str">
            <v>Amnesty Intl.</v>
          </cell>
          <cell r="Q352"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2" t="str">
            <v>https://www.business-humanrights.org/en/latest-news/qatar-unfinished-path-to-kafala-reforms-leaves-mainly-african-workers-in-the-security-sector-susceptible-to-forced-labour-says-amnesty-incl-cos-comments/</v>
          </cell>
          <cell r="S352" t="str">
            <v>QA</v>
          </cell>
          <cell r="T352" t="str">
            <v>Number unknown</v>
          </cell>
          <cell r="U352">
            <v>44657</v>
          </cell>
          <cell r="V352">
            <v>2783</v>
          </cell>
          <cell r="X352"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Joseph, reported being fined six days' wages for obtaining a training certificate in his spare time; he was threatened with deportation. He also experienced salary deductions for "misdemeanours" including removing his tie in the heat. He regularly worked with no off-day. While his own accommodation was very good, he described the company's standard accommodation as "too squeezed".</v>
          </cell>
        </row>
        <row r="353">
          <cell r="B353" t="str">
            <v>https://www.business-humanrights.org/en/latest-news/they-think-that-were-machines-forced-labour-and-other-abuse-of-migrant-workers-in-qatars-private-security-sector/</v>
          </cell>
          <cell r="G353" t="str">
            <v>FIFA Club World Cup (Client)</v>
          </cell>
          <cell r="H353" t="str">
            <v>Multiple locations</v>
          </cell>
          <cell r="I353" t="str">
            <v>Sports and venues</v>
          </cell>
          <cell r="J353" t="str">
            <v>Not Reported (Client - Transport: General);Not Reported (Employer - Security companies)</v>
          </cell>
          <cell r="K353" t="str">
            <v>Health: General (including workplace health &amp; safety);Non-payment of Wages</v>
          </cell>
          <cell r="L353" t="str">
            <v>Migrant &amp; immigrant workers (1 - UG - Security companies)</v>
          </cell>
          <cell r="M353" t="str">
            <v>NGO</v>
          </cell>
          <cell r="N353" t="str">
            <v>Yes</v>
          </cell>
          <cell r="O353" t="str">
            <v>Amnesty Intl.</v>
          </cell>
          <cell r="Q353"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3" t="str">
            <v>https://www.business-humanrights.org/en/latest-news/qatar-unfinished-path-to-kafala-reforms-leaves-mainly-african-workers-in-the-security-sector-susceptible-to-forced-labour-says-amnesty-incl-cos-comments/</v>
          </cell>
          <cell r="S353" t="str">
            <v>QA</v>
          </cell>
          <cell r="T353" t="str">
            <v>Number unknown</v>
          </cell>
          <cell r="U353">
            <v>44657</v>
          </cell>
          <cell r="V353">
            <v>2781</v>
          </cell>
          <cell r="X353"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Salim, told Amnesty Intl. he was deployed to a large transport infrastructure project. He worked for nearly three years without a day off, and worked double shifts while deployed to the FIFA Club World Cup in 2019 while only receiving a small overtime of USD27 for an additional eight-hour shift. He also reported that only some clients provided shelter for guards; when deployed to the construction site of a major transport infrastructure project he was forced to stand outside in summer.</v>
          </cell>
        </row>
        <row r="354">
          <cell r="B354" t="str">
            <v>https://www.business-humanrights.org/en/latest-news/they-think-that-were-machines-forced-labour-and-other-abuse-of-migrant-workers-in-qatars-private-security-sector/</v>
          </cell>
          <cell r="J354" t="str">
            <v>Not Reported (Employer - Security companies)</v>
          </cell>
          <cell r="K354" t="str">
            <v>Health: General (including workplace health &amp; safety);Intimidation &amp; Threats;Non-payment of Wages</v>
          </cell>
          <cell r="L354" t="str">
            <v>Migrant &amp; immigrant workers (1 - UG - Security companies)</v>
          </cell>
          <cell r="M354" t="str">
            <v>NGO</v>
          </cell>
          <cell r="N354" t="str">
            <v>Yes</v>
          </cell>
          <cell r="O354" t="str">
            <v>Amnesty Intl.</v>
          </cell>
          <cell r="Q354"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4" t="str">
            <v>https://www.business-humanrights.org/en/latest-news/qatar-unfinished-path-to-kafala-reforms-leaves-mainly-african-workers-in-the-security-sector-susceptible-to-forced-labour-says-amnesty-incl-cos-comments/</v>
          </cell>
          <cell r="S354" t="str">
            <v>QA</v>
          </cell>
          <cell r="T354" t="str">
            <v>Number unknown</v>
          </cell>
          <cell r="U354">
            <v>44657</v>
          </cell>
          <cell r="V354">
            <v>2780</v>
          </cell>
          <cell r="X354"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Ben, reported to Amnesty Intl. he had worked 18 months without a day off. In early 2021, he was unwell and stayed in the workers' accommodation as he was unable to work; his supervisor told him he could not take a day off, gave him a verbal warning and deducted two days' wages.</v>
          </cell>
        </row>
        <row r="355">
          <cell r="B355" t="str">
            <v>https://www.business-humanrights.org/en/latest-news/they-think-that-were-machines-forced-labour-and-other-abuse-of-migrant-workers-in-qatars-private-security-sector/</v>
          </cell>
          <cell r="J355" t="str">
            <v>Not Reported (Employer - Security companies)</v>
          </cell>
          <cell r="K355" t="str">
            <v>Health: General (including workplace health &amp; safety)</v>
          </cell>
          <cell r="L355" t="str">
            <v>Migrant &amp; immigrant workers (1 - BD - Security companies)</v>
          </cell>
          <cell r="M355" t="str">
            <v>NGO</v>
          </cell>
          <cell r="N355" t="str">
            <v>Yes</v>
          </cell>
          <cell r="O355" t="str">
            <v>Amnesty Intl.</v>
          </cell>
          <cell r="Q355"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5" t="str">
            <v>https://www.business-humanrights.org/en/latest-news/qatar-unfinished-path-to-kafala-reforms-leaves-mainly-african-workers-in-the-security-sector-susceptible-to-forced-labour-says-amnesty-incl-cos-comments/</v>
          </cell>
          <cell r="S355" t="str">
            <v>QA</v>
          </cell>
          <cell r="T355" t="str">
            <v>Number unknown</v>
          </cell>
          <cell r="U355">
            <v>44657</v>
          </cell>
          <cell r="V355">
            <v>2779</v>
          </cell>
          <cell r="X355"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Bangladeshi guard, Abdul, reported to Amnesty Intl. that he had not had a day of rest in three years.</v>
          </cell>
        </row>
        <row r="356">
          <cell r="B356" t="str">
            <v>https://www.business-humanrights.org/en/latest-news/they-think-that-were-machines-forced-labour-and-other-abuse-of-migrant-workers-in-qatars-private-security-sector/</v>
          </cell>
          <cell r="G356" t="str">
            <v>Khalifa International Stadium (Client)</v>
          </cell>
          <cell r="H356" t="str">
            <v>Doha</v>
          </cell>
          <cell r="I356" t="str">
            <v>Sports and venues</v>
          </cell>
          <cell r="J356" t="str">
            <v>Not Reported (Client - Sports: General);Not Reported (Employer - Security companies)</v>
          </cell>
          <cell r="K356" t="str">
            <v>Health: General (including workplace health &amp; safety);Non-payment of Wages;Withholding Passports</v>
          </cell>
          <cell r="L356" t="str">
            <v>Migrant &amp; immigrant workers (1 - UG - Security companies)</v>
          </cell>
          <cell r="M356" t="str">
            <v>NGO</v>
          </cell>
          <cell r="N356" t="str">
            <v>Yes</v>
          </cell>
          <cell r="O356" t="str">
            <v>Amnesty Intl.</v>
          </cell>
          <cell r="Q356"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6" t="str">
            <v>https://www.business-humanrights.org/en/latest-news/qatar-unfinished-path-to-kafala-reforms-leaves-mainly-african-workers-in-the-security-sector-susceptible-to-forced-labour-says-amnesty-incl-cos-comments/</v>
          </cell>
          <cell r="S356" t="str">
            <v>QA</v>
          </cell>
          <cell r="T356" t="str">
            <v>Number unknown</v>
          </cell>
          <cell r="U356">
            <v>44657</v>
          </cell>
          <cell r="V356">
            <v>2776</v>
          </cell>
          <cell r="X356"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Jacob, was deployed to a high-profile sports and leisure facility in Doha as well as Khalifa International Stadium, a World Cup venue. His salary was deducted due to taking sick days following his COVID-19 vaccine and he was not permitted his weekly rest day. Jacob also reported that his employer retained his passport.</v>
          </cell>
        </row>
        <row r="357">
          <cell r="B357" t="str">
            <v>https://www.business-humanrights.org/en/latest-news/they-think-that-were-machines-forced-labour-and-other-abuse-of-migrant-workers-in-qatars-private-security-sector/</v>
          </cell>
          <cell r="C357" t="str">
            <v>FIFA (Client)</v>
          </cell>
          <cell r="F357" t="str">
            <v>Sports teams, clubs &amp; leagues</v>
          </cell>
          <cell r="G357" t="str">
            <v>FIFA Club World Cup (Client)</v>
          </cell>
          <cell r="H357" t="str">
            <v>Multiple locations</v>
          </cell>
          <cell r="I357" t="str">
            <v>Sports and venues</v>
          </cell>
          <cell r="J357" t="str">
            <v>Not Reported (Client - Hotel);Not Reported (Employer - Security companies)</v>
          </cell>
          <cell r="K357" t="str">
            <v>Health: General (including workplace health &amp; safety);Intimidation &amp; Threats;Non-payment of Wages;Precarious/unsuitable living conditions</v>
          </cell>
          <cell r="L357" t="str">
            <v>Migrant &amp; immigrant workers (1 - KE - Security companies)</v>
          </cell>
          <cell r="M357" t="str">
            <v>NGO</v>
          </cell>
          <cell r="N357" t="str">
            <v>No</v>
          </cell>
          <cell r="Q357" t="str">
            <v>When his security company deployed him to an international hotel chain, Caleb's employer gave him a weekly day off. Reportedly, this change only occurred because hotel management had requested additional guards to be deployed to allow all on-site workers to have rest days.</v>
          </cell>
          <cell r="S357" t="str">
            <v>QA</v>
          </cell>
          <cell r="T357" t="str">
            <v>Number unknown</v>
          </cell>
          <cell r="U357">
            <v>44657</v>
          </cell>
          <cell r="V357">
            <v>2773</v>
          </cell>
          <cell r="X357"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 _x000D_
_x000D_
Kenyan worker Caleb was deployed at the FIFA Club World Cup and the Arabian Gulf Cup in 2019, during which his company denied him a day off. He had also paid USD900 to a recruitment agency in Kenya before arriving. The company reportedly housed guards in cramped accommodation with 10 workers sharing a room, made guards work excessive hours, threatened them with salary deductions and fined them for mistakes, while they worked outside without shelter.</v>
          </cell>
        </row>
        <row r="358">
          <cell r="B358" t="str">
            <v>https://www.business-humanrights.org/en/latest-news/they-think-that-were-machines-forced-labour-and-other-abuse-of-migrant-workers-in-qatars-private-security-sector/</v>
          </cell>
          <cell r="C358" t="str">
            <v>FIFA (Client)</v>
          </cell>
          <cell r="F358" t="str">
            <v>Sports teams, clubs &amp; leagues</v>
          </cell>
          <cell r="G358" t="str">
            <v>Education City Stadium (Client);FIFA Club World Cup (Client)</v>
          </cell>
          <cell r="H358" t="str">
            <v>Al Rayyan;Multiple locations</v>
          </cell>
          <cell r="I358" t="str">
            <v>Sports and venues</v>
          </cell>
          <cell r="J358" t="str">
            <v>Not Reported (Employer - Security companies)</v>
          </cell>
          <cell r="K358" t="str">
            <v>Health: General (including workplace health &amp; safety);Non-payment of Wages;Precarious/unsuitable living conditions;Withholding Passports</v>
          </cell>
          <cell r="L358" t="str">
            <v>Migrant &amp; immigrant workers (1 - UG - Security companies)</v>
          </cell>
          <cell r="M358" t="str">
            <v>NGO</v>
          </cell>
          <cell r="N358" t="str">
            <v>Yes</v>
          </cell>
          <cell r="O358" t="str">
            <v>NGO - Amnesty International</v>
          </cell>
          <cell r="Q358"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8" t="str">
            <v>https://www.business-humanrights.org/en/latest-news/qatar-unfinished-path-to-kafala-reforms-leaves-mainly-african-workers-in-the-security-sector-susceptible-to-forced-labour-says-amnesty-incl-cos-comments/</v>
          </cell>
          <cell r="S358" t="str">
            <v>QA</v>
          </cell>
          <cell r="T358" t="str">
            <v>Number unknown</v>
          </cell>
          <cell r="U358">
            <v>44657</v>
          </cell>
          <cell r="V358">
            <v>2775</v>
          </cell>
          <cell r="X358"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Ugandan guard Zeke reported a number of issues including cramped accommodation, withheld passports, excessive working hours to complete training on four hours sleep, and salary deductions. He was deployed to an unnamed sports facility, FIFA Club World Cup and Education City Stadium, a World Cup venue.</v>
          </cell>
        </row>
        <row r="359">
          <cell r="B359" t="str">
            <v>https://www.business-humanrights.org/en/latest-news/they-think-that-were-machines-forced-labour-and-other-abuse-of-migrant-workers-in-qatars-private-security-sector/</v>
          </cell>
          <cell r="J359" t="str">
            <v>Not Reported (Client - Sports: General);Not Reported (Employer - Security companies)</v>
          </cell>
          <cell r="K359" t="str">
            <v>Health: General (including workplace health &amp; safety);Intimidation &amp; Threats;Non-payment of Wages;Racial/ethnic/caste/origin discrimination</v>
          </cell>
          <cell r="L359" t="str">
            <v>Migrant &amp; immigrant workers (1 - UG - Security companies)</v>
          </cell>
          <cell r="M359" t="str">
            <v>NGO</v>
          </cell>
          <cell r="N359" t="str">
            <v>No</v>
          </cell>
          <cell r="Q359"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59" t="str">
            <v>https://www.business-humanrights.org/en/latest-news/qatar-unfinished-path-to-kafala-reforms-leaves-mainly-african-workers-in-the-security-sector-susceptible-to-forced-labour-says-amnesty-incl-cos-comments/</v>
          </cell>
          <cell r="S359" t="str">
            <v>QA</v>
          </cell>
          <cell r="T359" t="str">
            <v>Number unknown</v>
          </cell>
          <cell r="U359">
            <v>44657</v>
          </cell>
          <cell r="V359">
            <v>2777</v>
          </cell>
          <cell r="X359"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Edson, was deployed at a sports facility. He was only occasionally granted rest days and it was difficult to obtain permission; he reported that his company subjected workers to overtime and deducted salaries if workers refused to be deployed. He also experienced racism, that sub-Saharan Africans "couldn't access the best location", such as banks.</v>
          </cell>
        </row>
        <row r="360">
          <cell r="B360" t="str">
            <v>https://www.business-humanrights.org/en/latest-news/they-think-that-were-machines-forced-labour-and-other-abuse-of-migrant-workers-in-qatars-private-security-sector/</v>
          </cell>
          <cell r="J360" t="str">
            <v>Not Reported (Client - Retail);Not Reported (Employer - Security companies)</v>
          </cell>
          <cell r="K360" t="str">
            <v>Health: General (including workplace health &amp; safety);Intimidation &amp; Threats;Unfair Dismissal</v>
          </cell>
          <cell r="L360" t="str">
            <v>Migrant &amp; immigrant workers (1 - KE - Security companies)</v>
          </cell>
          <cell r="M360" t="str">
            <v>NGO</v>
          </cell>
          <cell r="N360" t="str">
            <v>Yes</v>
          </cell>
          <cell r="O360" t="str">
            <v>Amnesty Intl.</v>
          </cell>
          <cell r="Q360" t="str">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ell>
          <cell r="R360" t="str">
            <v>https://www.business-humanrights.org/en/latest-news/qatar-unfinished-path-to-kafala-reforms-leaves-mainly-african-workers-in-the-security-sector-susceptible-to-forced-labour-says-amnesty-incl-cos-comments/</v>
          </cell>
          <cell r="S360" t="str">
            <v>QA</v>
          </cell>
          <cell r="T360" t="str">
            <v>Number unknown</v>
          </cell>
          <cell r="U360">
            <v>44657</v>
          </cell>
          <cell r="V360">
            <v>2778</v>
          </cell>
          <cell r="X360" t="str">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Matthew, was deployed to an international supermarket chain. He could not recall ever having had a day off for the past two years. He also reported that if workers tried to "fight" for their rights they are either terminated or sign a new contract with unfavourable terms.</v>
          </cell>
        </row>
        <row r="361">
          <cell r="B361" t="str">
            <v>https://www.business-humanrights.org/en/latest-news/qatar-hamad-medical-corp-responds-to-migrant-rightsorg-report-that-400-medical-other-staff-at-vaccination-centre-face-delayed-wages-of-two-months-phcc-did-not-respond/</v>
          </cell>
          <cell r="C361" t="str">
            <v>Hamad Medical Corporation (Employer);Primary Health Care Corporation (PHCC) (Partner)</v>
          </cell>
          <cell r="F361" t="str">
            <v>Health care;Health Sector: General</v>
          </cell>
          <cell r="K361" t="str">
            <v>Non-payment of Wages</v>
          </cell>
          <cell r="L361" t="str">
            <v>Migrant &amp; immigrant workers (Unknown Number - IN - Health care);Migrant &amp; immigrant workers (Unknown Number - PH - Health care)</v>
          </cell>
          <cell r="M361" t="str">
            <v>NGO</v>
          </cell>
          <cell r="N361" t="str">
            <v>Yes</v>
          </cell>
          <cell r="O361" t="str">
            <v>Migrant-Rights.org</v>
          </cell>
          <cell r="P361" t="str">
            <v>https://www.migrant-rights.org/wp-content/uploads/2022/03/HMC-repsonse-to-Migrant-Rights-article-.pdf</v>
          </cell>
          <cell r="Q361" t="str">
            <v>Migrant-Rights.org sought response from both Hamad Medical Corporation and Primary Health Care Corporation to the allegation; HMC provided a response which can be read in full. PHCC did not respond.</v>
          </cell>
          <cell r="S361" t="str">
            <v>QA</v>
          </cell>
          <cell r="T361">
            <v>400</v>
          </cell>
          <cell r="U361">
            <v>44629</v>
          </cell>
          <cell r="V361">
            <v>2762</v>
          </cell>
          <cell r="X361" t="str">
            <v>Around 400 workers at vaccination centre Bu Garn have reportedly not received their wages for a couple of months. Employees started working at this centre since its opening in January 2022 in lieu of another vaccination centre which most of the employees used to work at as well, and where they also faced salary delays.</v>
          </cell>
        </row>
        <row r="363">
          <cell r="B363" t="str">
            <v>https://www.business-humanrights.org/en/latest-news/the-cost-of-contagion-the-consequences-of-covid-19-for-migrant-workers-in-the-gulf-2/</v>
          </cell>
          <cell r="J363" t="str">
            <v>Not Reported (Employer - Construction)</v>
          </cell>
          <cell r="K363" t="str">
            <v>Health: General (including workplace health &amp; safety)</v>
          </cell>
          <cell r="L363" t="str">
            <v>Migrant &amp; immigrant workers (Unknown Number - Unknown Location - Construction)</v>
          </cell>
          <cell r="M363" t="str">
            <v>NGO</v>
          </cell>
          <cell r="N363" t="str">
            <v>No</v>
          </cell>
          <cell r="Q363" t="str">
            <v>None reported.</v>
          </cell>
          <cell r="S363" t="str">
            <v>QA</v>
          </cell>
          <cell r="T363" t="str">
            <v>Number unknown</v>
          </cell>
          <cell r="U363">
            <v>43922</v>
          </cell>
          <cell r="V363">
            <v>2340</v>
          </cell>
          <cell r="X363" t="str">
            <v>In November 2020, NGO Equidem launched a report highlighting the impact of COVID-19 on migrant workers in Saudi Arabia, Qatar and UAE, based on 206 interviews with workers. One worker from Nepal told Equidem that he had not received any information from his company about COVID-19.</v>
          </cell>
        </row>
        <row r="364">
          <cell r="B364" t="str">
            <v>https://www.business-humanrights.org/en/latest-news/the-cost-of-contagion-the-consequences-of-covid-19-for-migrant-workers-in-the-gulf-2/</v>
          </cell>
          <cell r="J364" t="str">
            <v>Not Reported (Employer - Construction)</v>
          </cell>
          <cell r="K364" t="str">
            <v>Health: General (including workplace health &amp; safety)</v>
          </cell>
          <cell r="L364" t="str">
            <v>Migrant &amp; immigrant workers (Unknown Number - Unknown Location - Construction)</v>
          </cell>
          <cell r="M364" t="str">
            <v>NGO</v>
          </cell>
          <cell r="N364" t="str">
            <v>No</v>
          </cell>
          <cell r="Q364" t="str">
            <v>None reported.</v>
          </cell>
          <cell r="S364" t="str">
            <v>QA</v>
          </cell>
          <cell r="T364" t="str">
            <v>Number unknown</v>
          </cell>
          <cell r="U364">
            <v>44075</v>
          </cell>
          <cell r="V364">
            <v>2343</v>
          </cell>
          <cell r="X364" t="str">
            <v>In November 2020, NGO Equidem launched a report highlighting the impact of COVID-19 on migrant workers in Saudi Arabia, Qatar and UAE, based on 206 interviews with workers. Harsh, an Indian construction worker, said he was scared to go back to work because of the risk of getting infected but the company insisted that we go back to work. He said: "We did not have any safety kits like masks or sanitizers. The company did not even provide masks."</v>
          </cell>
        </row>
        <row r="365">
          <cell r="B365" t="str">
            <v>https://www.business-humanrights.org/en/latest-news/the-cost-of-contagion-the-consequences-of-covid-19-for-migrant-workers-in-the-gulf-2/</v>
          </cell>
          <cell r="J365" t="str">
            <v>Not Reported (Employer - Construction)</v>
          </cell>
          <cell r="K365" t="str">
            <v>Non-payment of Wages;Restricted Mobility</v>
          </cell>
          <cell r="L365" t="str">
            <v>Migrant &amp; immigrant workers (Unknown Number - Unknown Location - Construction)</v>
          </cell>
          <cell r="M365" t="str">
            <v>NGO</v>
          </cell>
          <cell r="N365" t="str">
            <v>No</v>
          </cell>
          <cell r="Q365" t="str">
            <v>None reported.</v>
          </cell>
          <cell r="S365" t="str">
            <v>QA</v>
          </cell>
          <cell r="T365">
            <v>1</v>
          </cell>
          <cell r="U365">
            <v>44013</v>
          </cell>
          <cell r="V365">
            <v>2348</v>
          </cell>
          <cell r="X365" t="str">
            <v>In November 2020, NGO Equidem launched a report highlighting the impact of COVID-19 on migrant workers in Saudi Arabia, Qatar and UAE, based on 206 interviews with workers. Karan, a duct installer who was nearing the end of his contract. “I want to go home but I do not have money to buy plane tickets. The company has not paid my end of service settlement and remaining salary. I am worried that I will not be able to go home to my family".</v>
          </cell>
        </row>
        <row r="366">
          <cell r="B366" t="str">
            <v>https://www.business-humanrights.org/en/latest-news/abolish-absconding-charges/</v>
          </cell>
          <cell r="J366" t="str">
            <v>Not Reported (Employer - Transport: General)</v>
          </cell>
          <cell r="K366" t="str">
            <v>Intimidation &amp; Threats;Non-payment of Wages;Restricted Mobility;Withholding Passports</v>
          </cell>
          <cell r="L366" t="str">
            <v>Migrant &amp; immigrant workers (1 - LK - Transport: General)</v>
          </cell>
          <cell r="M366" t="str">
            <v>NGO</v>
          </cell>
          <cell r="N366" t="str">
            <v>No</v>
          </cell>
          <cell r="Q366" t="str">
            <v>He was referred to a court where he had to clear the absconding charge against him before applying for a sponsorship transfer. He did not have proper interpretation and two days before he was due to appear he developed appendicitis and had emergency surgery. The hospital reported him to the authorities, he was detained and deported.</v>
          </cell>
          <cell r="S366" t="str">
            <v>QA</v>
          </cell>
          <cell r="T366">
            <v>1</v>
          </cell>
          <cell r="U366">
            <v>44155</v>
          </cell>
          <cell r="V366">
            <v>2353</v>
          </cell>
          <cell r="X366" t="str">
            <v>In November 2020, Migrant Rights launched a campaign to raise awareness of the punitive use of absconding charges filed against employees with the aim of abolishing them. One case study describes how a worker from Sri Lanka arrived to work as a limousine driver but instead of receiving basic pay, food allowance, accommodation and medical cover, he was given a car by the company but instead of a salary would have to pay a monthly fee from what he earnt on rides. His passport was taken away, he received no wages and in January 2020 the car was taken away from him as he failed to pay the monthly fee. His Qatar ID expired and he had an absconding charge filed against him.</v>
          </cell>
        </row>
        <row r="367">
          <cell r="B367" t="str">
            <v>https://www.business-humanrights.org/en/latest-news/qatar-data-on-labour-complaints-suggests-recent-reforms-have-yet-to-take-effect-in-practice/</v>
          </cell>
          <cell r="J367" t="str">
            <v>Not Reported (Employer - Tourism)</v>
          </cell>
          <cell r="K367" t="str">
            <v>Non-payment of Wages;Right to food</v>
          </cell>
          <cell r="L367" t="str">
            <v>Migrant &amp; immigrant workers (1 - IN - Tourism)</v>
          </cell>
          <cell r="M367" t="str">
            <v>News outlet</v>
          </cell>
          <cell r="N367" t="str">
            <v>No</v>
          </cell>
          <cell r="Q367" t="str">
            <v>The workers complained to their Embassy but did not receive a response. At least one worker had been able to return home by the July but was still awaiting salary.</v>
          </cell>
          <cell r="S367" t="str">
            <v>QA</v>
          </cell>
          <cell r="T367">
            <v>20</v>
          </cell>
          <cell r="U367">
            <v>44195</v>
          </cell>
          <cell r="V367">
            <v>2366</v>
          </cell>
          <cell r="X367" t="str">
            <v>In December 2020, the News Minute reported on a case of 20 staff at a travel company in Qatar who were laid off during the COVID-19 lockdown earlier in the year. At least one worker reported that he had been waiting for salary since January by the end of March and consequently the workers were dependent on charitable aid for food.</v>
          </cell>
        </row>
        <row r="368">
          <cell r="B368" t="str">
            <v>https://www.business-humanrights.org/en/latest-news/qatar-data-on-labour-complaints-suggests-recent-reforms-have-yet-to-take-effect-in-practice/</v>
          </cell>
          <cell r="J368" t="str">
            <v>Not Reported (Employer - Security companies)</v>
          </cell>
          <cell r="K368" t="str">
            <v>Precarious/unsuitable living conditions;Right to food</v>
          </cell>
          <cell r="L368" t="str">
            <v>Migrant &amp; immigrant workers (1 - IN - Security companies)</v>
          </cell>
          <cell r="M368" t="str">
            <v>News outlet</v>
          </cell>
          <cell r="N368" t="str">
            <v>No</v>
          </cell>
          <cell r="Q368" t="str">
            <v>None reported.</v>
          </cell>
          <cell r="S368" t="str">
            <v>QA</v>
          </cell>
          <cell r="T368" t="str">
            <v>Number unknown</v>
          </cell>
          <cell r="U368">
            <v>44195</v>
          </cell>
          <cell r="V368">
            <v>2368</v>
          </cell>
          <cell r="X368" t="str">
            <v>In December 2020, the News Minute reported that employers were "twisting" the recent labour reforms Qatar had enacted. One security guard told the reported that their employer had reduced wages to meet the new minimum wage and stopped providing a food allowance, despite the law requiring this if it is not provided directly. The company is also not providing a rent allowance.</v>
          </cell>
        </row>
        <row r="369">
          <cell r="B369" t="str">
            <v>https://www.business-humanrights.org/en/latest-news/qatar-in-the-prime-of-their-lives-qatars-failure-to-investigate-remedy-and-prevent-migrant-workers-deaths/</v>
          </cell>
          <cell r="J369" t="str">
            <v>Not Reported (Employer - Construction)</v>
          </cell>
          <cell r="K369" t="str">
            <v>Deaths;Health: General (including workplace health &amp; safety);Recruitment Fees</v>
          </cell>
          <cell r="L369" t="str">
            <v>Migrant &amp; immigrant workers (1 - BD - Construction)</v>
          </cell>
          <cell r="M369" t="str">
            <v>NGO</v>
          </cell>
          <cell r="N369" t="str">
            <v>No</v>
          </cell>
          <cell r="Q369" t="str">
            <v>The worker’s family received 300,000 Bangladeshi Taka (approx. USD 3,540) from the Bangladeshi Welfare Board in financial assistance and 35,000 Bangladeshi Taka (Approx. USD 413) for funeral and transportation costs.</v>
          </cell>
          <cell r="S369" t="str">
            <v>QA</v>
          </cell>
          <cell r="T369">
            <v>1</v>
          </cell>
          <cell r="U369">
            <v>44434</v>
          </cell>
          <cell r="V369">
            <v>2448</v>
          </cell>
          <cell r="X369" t="str">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Bangladeshi worker, Sujan Miah, who was working as a pipe fitter on a project in the desert. The report says that Sujan died on 24 September 2020 when he was 32 years old. His death certificate issued by the Qatari authorities, 6 days after his passing, doesn’t provide information on the cause of death; it only describes the cause of death as “acute heart failure due to natural causes”. _x000D_
_x000D_
The Sujan’s brother told AI that he was generally healthy before his death and that he had passed a medical assessment in Dhaka prior to his travel to Qatar. However, he used to work outside and that his working conditions were not good. The temperature exceeded 40°C during the four days before his death. There was no restriction on outdoor work at the time, despite the extreme heat. _x000D_
_x000D_
Sujan’s brother further told Amnesty International that his brother borrowed 300,000 Bangladeshi taka (approx. USD 3,500) so that he can pay the cost of a work visa for Qatar which was 450,000 Bangladeshi taka (USD 5,250).</v>
          </cell>
        </row>
        <row r="370">
          <cell r="B370" t="str">
            <v>https://www.business-humanrights.org/en/latest-news/qatar-in-the-prime-of-their-lives-qatars-failure-to-investigate-remedy-and-prevent-migrant-workers-deaths/</v>
          </cell>
          <cell r="J370" t="str">
            <v>Not Reported (Employer - Construction)</v>
          </cell>
          <cell r="K370" t="str">
            <v>Deaths;Health: General (including workplace health &amp; safety);Non-payment of Wages;Recruitment Fees</v>
          </cell>
          <cell r="L370" t="str">
            <v>Migrant &amp; immigrant workers (1 - BD - Construction)</v>
          </cell>
          <cell r="M370" t="str">
            <v>NGO</v>
          </cell>
          <cell r="N370" t="str">
            <v>No</v>
          </cell>
          <cell r="Q370" t="str">
            <v>The worker’s family received form the Bangladeshi Welfare Board 35,000 Bangladeshi taka (approx. USD 413) to cover his burial and transportation costs and a financial assistance of 300,000 Bangladeshi taka (approx.. USD 3,540).</v>
          </cell>
          <cell r="S370" t="str">
            <v>QA</v>
          </cell>
          <cell r="T370">
            <v>1</v>
          </cell>
          <cell r="U370">
            <v>44434</v>
          </cell>
          <cell r="V370">
            <v>2449</v>
          </cell>
          <cell r="X370" t="str">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Bangladeshi worker, Mohammad Kaochar Khan, who was working as a plasterer on a construction site when he died, on 15 November 2017, at the age of 34. His death certificate issued by the Qatari authorities on 20 November doesn’t provide information on the cause of death, it only describes the cause of death as “acute heart failure due to natural causes”. _x000D_
_x000D_
Mohammad’s brother told Amnesty International that Mohammad had passed a medical assessment in Dhaka prior to his travel to Qatar, and that they believed that he was in a good health at the time of his death. The family sold a land and took out a loan in order to partly fund the 350,000 Bangladeshi taka (approx. USD 4,130) that Mohammad paid in recruitment fees. He added that Mohammad’s employers have sent all due wages, they didn't send the end-of -service benefit that the family believed he was owed.</v>
          </cell>
        </row>
        <row r="371">
          <cell r="B371" t="str">
            <v>https://www.business-humanrights.org/en/latest-news/qatar-in-the-prime-of-their-lives-qatars-failure-to-investigate-remedy-and-prevent-migrant-workers-deaths/</v>
          </cell>
          <cell r="J371" t="str">
            <v>Not Reported (Employer - Construction)</v>
          </cell>
          <cell r="K371" t="str">
            <v>Deaths;Health: General (including workplace health &amp; safety);Recruitment Fees</v>
          </cell>
          <cell r="L371" t="str">
            <v>Migrant &amp; immigrant workers (1 - BD - Construction)</v>
          </cell>
          <cell r="M371" t="str">
            <v>NGO</v>
          </cell>
          <cell r="N371" t="str">
            <v>No</v>
          </cell>
          <cell r="Q371" t="str">
            <v>Not reported</v>
          </cell>
          <cell r="S371" t="str">
            <v>QA</v>
          </cell>
          <cell r="T371">
            <v>1</v>
          </cell>
          <cell r="U371">
            <v>44434</v>
          </cell>
          <cell r="V371">
            <v>2450</v>
          </cell>
          <cell r="X371" t="str">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Bangladeshi worker, Mohammed Suman Miah, who was working in construction. The report says that Suman died on 29 April 2020 when he was 34 years old. His death certificate issued by the Qatari authorities, four days after his passing, doesn’t provide information on the cause of death; it only describes the cause of death as “acute heart failure due to natural causes”. _x000D_
_x000D_
Suman’s wife told Amnesty International that he had passed a medical assessment in Dhaka prior to his travel to Qatar, and that he had been in a good health before his death. At the time of his death the temperature reached 38°C with no restrictions on outdoor work despite the extreme temperature._x000D_
_x000D_
Suman paid  600,000 Bangladeshi taka (approx. USD 7,000) to secure a visa for Qatar; his family had to borrow half of the amount.</v>
          </cell>
        </row>
        <row r="372">
          <cell r="B372" t="str">
            <v>https://www.business-humanrights.org/en/latest-news/qatar-in-the-prime-of-their-lives-qatars-failure-to-investigate-remedy-and-prevent-migrant-workers-deaths/</v>
          </cell>
          <cell r="J372" t="str">
            <v>Not Reported (Employer - Construction)</v>
          </cell>
          <cell r="K372" t="str">
            <v>Deaths;Health: General (including workplace health &amp; safety)</v>
          </cell>
          <cell r="L372" t="str">
            <v>Migrant &amp; immigrant workers (1 - NP - Construction)</v>
          </cell>
          <cell r="M372" t="str">
            <v>NGO</v>
          </cell>
          <cell r="N372" t="str">
            <v>No</v>
          </cell>
          <cell r="Q372" t="str">
            <v>The worker’s wife received QR3,100 (Approx. USD 850) in dues from his employer. She also received 700,000 Nepalese rupees (Approx. USD 5,800) from Nepal’s welfare board and 1 million rupees (Approx. USD 8,275) from a private insurance scheme.</v>
          </cell>
          <cell r="S372" t="str">
            <v>QA</v>
          </cell>
          <cell r="T372">
            <v>1</v>
          </cell>
          <cell r="U372">
            <v>44434</v>
          </cell>
          <cell r="V372">
            <v>2451</v>
          </cell>
          <cell r="X372" t="str">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Nepali worker, Tul Bahadur Gharti, who was working in construction. The report said that Tul died on 28 May 2020 when he was 34 years old. His death certificate issued by the Qatari authorities, on 3 June 2020, doesn’t provide information on the cause of death; it only describes the cause of death as “acute cardio respiratory failure due to natural causes”. Tul used to work outdoors 10 hours a day, with two additional hours of travel to and from his accommodation. At the time of his death, the temperature in Doha reached 39°C and there were no restrictions on outdoor work. His wife told AI that he was generally healthy.</v>
          </cell>
        </row>
        <row r="373">
          <cell r="B373" t="str">
            <v>https://www.business-humanrights.org/en/latest-news/qatar-in-the-prime-of-their-lives-qatars-failure-to-investigate-remedy-and-prevent-migrant-workers-deaths/</v>
          </cell>
          <cell r="J373" t="str">
            <v>Not Reported (Employer - Transport: General)</v>
          </cell>
          <cell r="K373" t="str">
            <v>Deaths;Health: General (including workplace health &amp; safety)</v>
          </cell>
          <cell r="L373" t="str">
            <v>Migrant &amp; immigrant workers (1 - NP - Transport: General)</v>
          </cell>
          <cell r="M373" t="str">
            <v>NGO</v>
          </cell>
          <cell r="N373" t="str">
            <v>No</v>
          </cell>
          <cell r="Q373" t="str">
            <v>The worker’s family received 316,000 Nepalese rupees (approx. USD 2,666) in wages and end-of-service benefits from the employer in Qatar. The employers told the family that because he died in the camp, not in a work- related accident, he was not eligible for compensation under Qatari law.</v>
          </cell>
          <cell r="S373" t="str">
            <v>QA</v>
          </cell>
          <cell r="T373">
            <v>1</v>
          </cell>
          <cell r="U373">
            <v>44434</v>
          </cell>
          <cell r="V373">
            <v>2452</v>
          </cell>
          <cell r="X373" t="str">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Nepali worker, Manjur Kha Pathan, who was working as a truck driver. The report says that Manjur died in Qatar on 9 February 2021 at the age of 40. His death certificate, issued by the Qatari authorities on 16 February 2021, describes the cause of death as “heart failure unspecified”. It provides no information on the underlying cause of death. The worker’s brother told AI that Manjur used to work 12 to 13 hours a day and that the AC in the truck didn’t always work. He was generally healthy.</v>
          </cell>
        </row>
        <row r="374">
          <cell r="B374" t="str">
            <v>https://www.business-humanrights.org/en/latest-news/qatar-2022-world-cup-nepali-workers-returning-from-building-stadiums-reportedly-developing-chronic-kidney-disease-one-fifth-dialysis-patients-in-nepal-are-gulf-returnees/</v>
          </cell>
          <cell r="J374" t="str">
            <v>Not Reported (Employer - Transport: General)</v>
          </cell>
          <cell r="K374" t="str">
            <v>Health: General (including workplace health &amp; safety);Injuries</v>
          </cell>
          <cell r="L374" t="str">
            <v>Migrant &amp; immigrant workers (1 - NP - Transport: General)</v>
          </cell>
          <cell r="M374" t="str">
            <v>News outlet</v>
          </cell>
          <cell r="N374" t="str">
            <v>No</v>
          </cell>
          <cell r="Q374" t="str">
            <v>FIFA, the English FA and the Supreme Committee for Delivery and Legacy all responded to the article. The SC stated that it has no record of any worker on Al Thumama Stadium suffering from chronic kidney disease or any other kidney disease.</v>
          </cell>
          <cell r="S374" t="str">
            <v>QA</v>
          </cell>
          <cell r="T374">
            <v>1</v>
          </cell>
          <cell r="U374">
            <v>44513</v>
          </cell>
          <cell r="V374">
            <v>2528</v>
          </cell>
          <cell r="X374" t="str">
            <v>The Times released an investigation in November 2021 into the high rates of chronic kidney disease and dialysis treatment among Nepali workers who return from the Gulf, drawing a causal link to dangerous working conditions in destination countries._x000D_
_x000D_
One migrant worker who had worked for a truck driver developed chronic kidney disease after being forced to work 18 hour shifts without water or lavatory breaks, causing him to restrict the amount of water he consumed.</v>
          </cell>
        </row>
        <row r="375">
          <cell r="B375" t="str">
            <v>https://www.business-humanrights.org/en/latest-news/qatar-2022-world-cup-nepali-workers-returning-from-building-stadiums-reportedly-developing-chronic-kidney-disease-one-fifth-dialysis-patients-in-nepal-are-gulf-returnees/</v>
          </cell>
          <cell r="J375" t="str">
            <v>Not Reported (Employer - Security companies)</v>
          </cell>
          <cell r="K375" t="str">
            <v>Health: General (including workplace health &amp; safety);Injuries</v>
          </cell>
          <cell r="L375" t="str">
            <v>Migrant &amp; immigrant workers (1 - NP - Security companies)</v>
          </cell>
          <cell r="M375" t="str">
            <v>News outlet</v>
          </cell>
          <cell r="N375" t="str">
            <v>No</v>
          </cell>
          <cell r="Q375" t="str">
            <v>FIFA, the English FA and the Supreme Committee for Delivery and Legacy all responded to the article. The SC stated that it has no record of any worker on Al Thumama Stadium suffering from chronic kidney disease or any other kidney disease.</v>
          </cell>
          <cell r="S375" t="str">
            <v>QA</v>
          </cell>
          <cell r="T375">
            <v>1</v>
          </cell>
          <cell r="U375">
            <v>44513</v>
          </cell>
          <cell r="V375">
            <v>2529</v>
          </cell>
          <cell r="X375" t="str">
            <v>The Times released an investigation in November 2021 into the high rates of chronic kidney disease and dialysis treatment among Nepali workers who return from the Gulf, drawing a causal link to dangerous working conditions in destination countries._x000D_
_x000D_
In one case, a security guard reported working 12 hour days in Qatar. On returning home to Nepal when he became sick, his doctor informed him his kidney failure was likely caused by his work, having tested normally on departure.</v>
          </cell>
        </row>
        <row r="376">
          <cell r="B376" t="str">
            <v>https://www.business-humanrights.org/en/latest-news/qatar-migrant-rightsorg-investigation-into-deaths-of-young-healthy-nepali-workers-finds-significant-shortcomings-in-data-collection-investigations-compensation-by-govts/</v>
          </cell>
          <cell r="J376" t="str">
            <v>Not Reported (Employer - Construction)</v>
          </cell>
          <cell r="K376" t="str">
            <v>Deaths;Health: General (including workplace health &amp; safety)</v>
          </cell>
          <cell r="L376" t="str">
            <v>Migrant &amp; immigrant workers (1 - NP - Construction)</v>
          </cell>
          <cell r="M376" t="str">
            <v>NGO</v>
          </cell>
          <cell r="N376" t="str">
            <v>No</v>
          </cell>
          <cell r="Q376" t="str">
            <v>None reported.</v>
          </cell>
          <cell r="S376" t="str">
            <v>QA</v>
          </cell>
          <cell r="T376">
            <v>1</v>
          </cell>
          <cell r="U376">
            <v>44533</v>
          </cell>
          <cell r="V376">
            <v>2545</v>
          </cell>
          <cell r="X376" t="str">
            <v>In December NGO Migrant-Rights.org reported on the incidence of unexplained, uninvestigated and uncompensated numbers of deaths among Nepali workers in Qatar. In one case, construction worker Gangaram died in his sleep. His family alleges he was worked to death and his wife stated that he had told her that he worked throughout the day's heat. Qatari labour law mandates mid-day breaks for outside work.</v>
          </cell>
        </row>
        <row r="377">
          <cell r="B377" t="str">
            <v>https://www.business-humanrights.org/en/latest-news/qatar-nepali-construction-worker-recounts-falling-ill-due-to-employer-negligence-of-workers-wellbeing/</v>
          </cell>
          <cell r="J377" t="str">
            <v>Not Reported (Employer - Construction)</v>
          </cell>
          <cell r="K377" t="str">
            <v>Health: General (including workplace health &amp; safety);Non-payment of Wages;Precarious/unsuitable living conditions;Recruitment Fees;Right to food</v>
          </cell>
          <cell r="L377" t="str">
            <v>Migrant &amp; immigrant workers (1 - NP - Construction)</v>
          </cell>
          <cell r="M377" t="str">
            <v>News outlet</v>
          </cell>
          <cell r="N377" t="str">
            <v>No</v>
          </cell>
          <cell r="Q377" t="str">
            <v>None reported</v>
          </cell>
          <cell r="S377" t="str">
            <v>QA</v>
          </cell>
          <cell r="T377">
            <v>1</v>
          </cell>
          <cell r="U377">
            <v>44584</v>
          </cell>
          <cell r="V377">
            <v>2570</v>
          </cell>
          <cell r="X377" t="str">
            <v>Anonymous Nepali construction migrant worker in Qatar reported leaving the country after working for merely three months citing unbearable work-life balance maintained by employer’s negligence, as he worked 12+ hours and fell ill shortly after. The worker also reported paying USD800+ in recruitment fees to land this job.</v>
          </cell>
        </row>
        <row r="378">
          <cell r="B378" t="str">
            <v>https://www.business-humanrights.org/en/latest-news/the-cost-of-contagion-the-consequences-of-covid-19-for-migrant-workers-in-the-gulf-2/</v>
          </cell>
          <cell r="J378" t="str">
            <v>Not Reported (Employer - Hairdressing &amp; beauticians)</v>
          </cell>
          <cell r="K378" t="str">
            <v>Non-payment of Wages;Right to food</v>
          </cell>
          <cell r="L378" t="str">
            <v>Migrant &amp; immigrant workers (Unknown Number - PH - Hairdressing &amp; beauticians)</v>
          </cell>
          <cell r="M378" t="str">
            <v>NGO</v>
          </cell>
          <cell r="N378" t="str">
            <v>No</v>
          </cell>
          <cell r="Q378" t="str">
            <v>None reported.</v>
          </cell>
          <cell r="S378" t="str">
            <v>QA</v>
          </cell>
          <cell r="T378">
            <v>1</v>
          </cell>
          <cell r="U378">
            <v>43952</v>
          </cell>
          <cell r="V378">
            <v>2616</v>
          </cell>
          <cell r="X378" t="str">
            <v>In November 2020, NGO Equidem launched a report highlighting the impact of COVID-19 on migrant workers in Saudi Arabia, Qatar and UAE, based on 206 interviews with workers. One Filipino beautician was dismissed and only received half a months pay and no further support not even food as required under the government directives.</v>
          </cell>
        </row>
        <row r="379">
          <cell r="B379" t="str">
            <v>https://www.business-humanrights.org/en/latest-news/the-cost-of-contagion-the-consequences-of-covid-19-for-migrant-workers-in-the-gulf-2/</v>
          </cell>
          <cell r="J379" t="str">
            <v>Not Reported (Employer - Catering &amp; food services)</v>
          </cell>
          <cell r="K379" t="str">
            <v>Precarious/unsuitable living conditions</v>
          </cell>
          <cell r="L379" t="str">
            <v>Migrant &amp; immigrant workers (Unknown Number - Unknown Location - Catering &amp; food services)</v>
          </cell>
          <cell r="M379" t="str">
            <v>NGO</v>
          </cell>
          <cell r="N379" t="str">
            <v>No</v>
          </cell>
          <cell r="Q379" t="str">
            <v>None reported.</v>
          </cell>
          <cell r="S379" t="str">
            <v>QA</v>
          </cell>
          <cell r="T379" t="str">
            <v>Number unknown</v>
          </cell>
          <cell r="U379">
            <v>43922</v>
          </cell>
          <cell r="V379">
            <v>2617</v>
          </cell>
          <cell r="X379" t="str">
            <v>In November 2020, NGO Equidem launched a report highlighting the impact of COVID-19 on migrant workers in Saudi Arabia, Qatar and UAE, based on 206 interviews with workers.  A worker reported being made homeless after his employer evicted him from the accomodation after the cafe he worked in was to be closed due to COVID-19</v>
          </cell>
        </row>
        <row r="380">
          <cell r="B380" t="str">
            <v>https://www.business-humanrights.org/en/latest-news/the-cost-of-contagion-the-consequences-of-covid-19-for-migrant-workers-in-the-gulf-2/</v>
          </cell>
          <cell r="J380" t="str">
            <v>Not Reported (Employer - Construction)</v>
          </cell>
          <cell r="K380" t="str">
            <v>Non-payment of Wages;Right to food</v>
          </cell>
          <cell r="L380" t="str">
            <v>Migrant &amp; immigrant workers (Unknown Number - IN - Construction)</v>
          </cell>
          <cell r="M380" t="str">
            <v>NGO</v>
          </cell>
          <cell r="N380" t="str">
            <v>No</v>
          </cell>
          <cell r="Q380" t="str">
            <v>None reported.</v>
          </cell>
          <cell r="S380" t="str">
            <v>QA</v>
          </cell>
          <cell r="T380">
            <v>4000</v>
          </cell>
          <cell r="U380">
            <v>43922</v>
          </cell>
          <cell r="V380">
            <v>2618</v>
          </cell>
          <cell r="X380" t="str">
            <v>In November 2020, NGO Equidem launched a report highlighting the impact of COVID-19 on migrant workers in Saudi Arabia, Qatar and UAE, based on 206 interviews with workers.  A painter reported not being paid for 52 days and not getting any food allowance.  His employer has 4000-5000 workers he said and they are all suffering with this problem. p 84</v>
          </cell>
        </row>
        <row r="381">
          <cell r="B381" t="str">
            <v>https://www.business-humanrights.org/en/latest-news/the-cost-of-contagion-the-consequences-of-covid-19-for-migrant-workers-in-the-gulf-2/</v>
          </cell>
          <cell r="J381" t="str">
            <v>Not Reported (Employer - Transport: General)</v>
          </cell>
          <cell r="K381" t="str">
            <v>Right to food</v>
          </cell>
          <cell r="L381" t="str">
            <v>Migrant &amp; immigrant workers (Unknown Number - KE - Transport: General)</v>
          </cell>
          <cell r="M381" t="str">
            <v>NGO</v>
          </cell>
          <cell r="N381" t="str">
            <v>No</v>
          </cell>
          <cell r="Q381" t="str">
            <v>None reported.</v>
          </cell>
          <cell r="S381" t="str">
            <v>QA</v>
          </cell>
          <cell r="T381">
            <v>1</v>
          </cell>
          <cell r="U381">
            <v>43891</v>
          </cell>
          <cell r="V381">
            <v>2619</v>
          </cell>
          <cell r="X381" t="str">
            <v>In November 2020, NGO Equidem launched a report highlighting the impact of COVID-19 on migrant workers in Saudi Arabia, Qatar and UAE, based on 206 interviews with workers.  A taxi driver from Kenya said when the lockdown started they did not get proper rations and he has become used to feeling hungry even now when he has work.</v>
          </cell>
        </row>
        <row r="382">
          <cell r="B382" t="str">
            <v>https://www.business-humanrights.org/en/latest-news/the-cost-of-contagion-the-consequences-of-covid-19-for-migrant-workers-in-the-gulf-2/</v>
          </cell>
          <cell r="J382" t="str">
            <v>Not Reported (Employer - Labour supplier)</v>
          </cell>
          <cell r="K382" t="str">
            <v>Intimidation &amp; Threats;Non-payment of Wages;Precarious/unsuitable living conditions;Right to food;Unfair Dismissal</v>
          </cell>
          <cell r="L382" t="str">
            <v>Migrant &amp; immigrant workers (Unknown Number - NP - Domestic worker agencies)</v>
          </cell>
          <cell r="M382" t="str">
            <v>NGO</v>
          </cell>
          <cell r="N382" t="str">
            <v>No</v>
          </cell>
          <cell r="Q382" t="str">
            <v>None reported.</v>
          </cell>
          <cell r="S382" t="str">
            <v>QA</v>
          </cell>
          <cell r="T382" t="str">
            <v>Number unknown</v>
          </cell>
          <cell r="U382">
            <v>43952</v>
          </cell>
          <cell r="V382">
            <v>2621</v>
          </cell>
          <cell r="X382" t="str">
            <v>In November 2020, NGO Equidem launched a report highlighting the impact of COVID-19 on migrant workers in Saudi Arabia, Qatar and UAE, based on 206 interviews with workers. A group of Nepalese domestic workers employed by a labour supplier and attending domestic work during the day and sleeping in a camp said their contracts were cancelled when they refused to move in with families during COVID-19. They said the boss made them sign a contract saying they agree to terminate their salaries straight away.  They are now homeless after leaving the camp and did not recieve the monies owed under their contract. p85</v>
          </cell>
        </row>
        <row r="383">
          <cell r="B383" t="str">
            <v>https://www.business-humanrights.org/en/latest-news/the-cost-of-contagion-the-consequences-of-covid-19-for-migrant-workers-in-the-gulf-2/</v>
          </cell>
          <cell r="J383" t="str">
            <v>Not Reported (Employer - Security companies)</v>
          </cell>
          <cell r="K383" t="str">
            <v>Non-payment of Wages</v>
          </cell>
          <cell r="L383" t="str">
            <v>Migrant &amp; immigrant workers (Unknown Number - Unknown Location - Security companies)</v>
          </cell>
          <cell r="M383" t="str">
            <v>NGO</v>
          </cell>
          <cell r="N383" t="str">
            <v>No</v>
          </cell>
          <cell r="Q383" t="str">
            <v>None reported.</v>
          </cell>
          <cell r="S383" t="str">
            <v>QA</v>
          </cell>
          <cell r="T383" t="str">
            <v>Number unknown</v>
          </cell>
          <cell r="U383">
            <v>43952</v>
          </cell>
          <cell r="V383">
            <v>2622</v>
          </cell>
          <cell r="X383" t="str">
            <v>In November 2020, NGO Equidem launched a report highlighting the impact of COVID-19 on migrant workers in Saudi Arabia, Qatar and UAE, based on 206 interviews with workers. A security guard was told by his employer that he will only be paid for the days he works and that when work resumes, his salary would be reduced by twenty percent. He told Equidem that his colleagues had been told the same thing. p89</v>
          </cell>
        </row>
        <row r="384">
          <cell r="B384" t="str">
            <v>https://www.business-humanrights.org/en/latest-news/qatar-majority-of-workers-interviewed-by-al-jazeera-face-threats-harassment-exploitation-following-job-transfer-applications/</v>
          </cell>
          <cell r="J384" t="str">
            <v>Not Reported (Employer - Catering &amp; food services)</v>
          </cell>
          <cell r="K384" t="str">
            <v>Contract Substitution;Intimidation &amp; Threats;Non-payment of Wages;Restricted Mobility</v>
          </cell>
          <cell r="L384" t="str">
            <v>Migrant &amp; immigrant workers (1 - PH - Catering &amp; food services)</v>
          </cell>
          <cell r="M384" t="str">
            <v>News outlet</v>
          </cell>
          <cell r="N384" t="str">
            <v>No</v>
          </cell>
          <cell r="Q384" t="str">
            <v>None reported.</v>
          </cell>
          <cell r="S384" t="str">
            <v>QA</v>
          </cell>
          <cell r="T384">
            <v>1</v>
          </cell>
          <cell r="U384">
            <v>44270</v>
          </cell>
          <cell r="V384">
            <v>2665</v>
          </cell>
          <cell r="X384" t="str">
            <v>In March 2021, Al Jazeera reported on the difficulties migrant workers in Qatar were facing in changing jobs. In one case, a migrant worker who had been working at the same company for seven years had never had a pay rise and her salary was less than she had agreed on signing a contract before leaving her home country of the Philippines. When she resigned her manager told her that the sponsor was angry, would cancel her visa. She was later accused of holding two jobs and had an absconding case filed against her.</v>
          </cell>
        </row>
        <row r="385">
          <cell r="B385" t="str">
            <v>https://www.business-humanrights.org/en/latest-news/qatar-majority-of-workers-interviewed-by-al-jazeera-face-threats-harassment-exploitation-following-job-transfer-applications/</v>
          </cell>
          <cell r="J385" t="str">
            <v>Not Reported (Employer - Cleaning &amp; maintenance)</v>
          </cell>
          <cell r="K385" t="str">
            <v>Intimidation &amp; Threats;Restricted Mobility</v>
          </cell>
          <cell r="L385" t="str">
            <v>Migrant &amp; immigrant workers (Unknown Number - Unknown Location - Cleaning &amp; maintenance)</v>
          </cell>
          <cell r="M385" t="str">
            <v>News outlet</v>
          </cell>
          <cell r="N385" t="str">
            <v>No</v>
          </cell>
          <cell r="Q385" t="str">
            <v>After taking her case to the Criminal Investigation Department (CID) offices and courts, the worker successfully registered with her new sponsor but acknowledge herself as one of the "very few lucky ones".</v>
          </cell>
          <cell r="S385" t="str">
            <v>QA</v>
          </cell>
          <cell r="T385">
            <v>1</v>
          </cell>
          <cell r="U385">
            <v>44270</v>
          </cell>
          <cell r="V385">
            <v>2666</v>
          </cell>
          <cell r="X385" t="str">
            <v>In March 2021, Al Jazeera reported on the difficulties migrant workers in Qatar were facing in changing jobs. In one case, a migrant worker who had worked for a cleaning company for almost three years applied to transfer sponsorship only for her sponsor to file an absconding report against her.</v>
          </cell>
        </row>
        <row r="386">
          <cell r="B386" t="str">
            <v>https://www.business-humanrights.org/en/latest-news/qatar-14-months-after-lauded-labour-reforms-workers-say-employers-are-ignoring-new-laws-refusing-job-change-requests-withholding-salaries/</v>
          </cell>
          <cell r="J386" t="str">
            <v>Not Reported (Employer - Security companies)</v>
          </cell>
          <cell r="K386" t="str">
            <v>Restricted Mobility</v>
          </cell>
          <cell r="L386" t="str">
            <v>Migrant &amp; immigrant workers (1 - KE - Security companies)</v>
          </cell>
          <cell r="M386" t="str">
            <v>News outlet</v>
          </cell>
          <cell r="N386" t="str">
            <v>No</v>
          </cell>
          <cell r="Q386" t="str">
            <v>None reported.</v>
          </cell>
          <cell r="S386" t="str">
            <v>QA</v>
          </cell>
          <cell r="T386">
            <v>1</v>
          </cell>
          <cell r="U386">
            <v>44522</v>
          </cell>
          <cell r="V386">
            <v>2741</v>
          </cell>
          <cell r="X386" t="str">
            <v>In November 2021, one year before the Qatar World Cup, a Guardian investigation into how the recent labour reforms in Qatar were taking hold found that workers still report issues around being allowed to change jobs and receiving proper pay._x000D_
_x000D_
One Kenyan worker described how he had found another job but his company refused to release him. He could not afford the public transport to the labour court and was not allowed to take time off work, which would have allowed him to take his case to court.</v>
          </cell>
        </row>
        <row r="387">
          <cell r="B387" t="str">
            <v>https://www.business-humanrights.org/en/latest-news/qatar-14-months-after-lauded-labour-reforms-workers-say-employers-are-ignoring-new-laws-refusing-job-change-requests-withholding-salaries/</v>
          </cell>
          <cell r="J387" t="str">
            <v>Not Reported (Employer - Security companies)</v>
          </cell>
          <cell r="K387" t="str">
            <v>Intimidation &amp; Threats;Non-payment of Wages;Restricted Mobility</v>
          </cell>
          <cell r="L387" t="str">
            <v>Migrant &amp; immigrant workers (1 - IN - Security companies)</v>
          </cell>
          <cell r="M387" t="str">
            <v>News outlet</v>
          </cell>
          <cell r="N387" t="str">
            <v>No</v>
          </cell>
          <cell r="Q387" t="str">
            <v>None reported.</v>
          </cell>
          <cell r="S387" t="str">
            <v>QA</v>
          </cell>
          <cell r="T387" t="str">
            <v>Number unknown</v>
          </cell>
          <cell r="U387">
            <v>44522</v>
          </cell>
          <cell r="V387">
            <v>2740</v>
          </cell>
          <cell r="X387" t="str">
            <v>In November 2021, one year before the Qatar World Cup, a Guardian investigation into how the recent labour reforms in Qatar were taking hold found that workers still report issues around being allowed to change jobs and receiving proper pay._x000D_
_x000D_
One migrant worker stated his employer threatens the workers, illegally deducting costs of accommodation from their salary and refusing to pay en-of-service benefits if workers wish to leave.</v>
          </cell>
        </row>
        <row r="388">
          <cell r="B388" t="str">
            <v>https://www.business-humanrights.org/en/latest-news/qatar-despite-promises-spotlight-of-world-cup-not-enough-being-done-to-improve-workers-rights-finds-report/</v>
          </cell>
          <cell r="J388" t="str">
            <v>Not Reported (Employer - Transport: General)</v>
          </cell>
          <cell r="K388" t="str">
            <v>Failing to renew visas;Imprisonment</v>
          </cell>
          <cell r="L388" t="str">
            <v>Migrant &amp; immigrant workers (1 - BD - Transport: General)</v>
          </cell>
          <cell r="M388" t="str">
            <v>News outlet</v>
          </cell>
          <cell r="N388" t="str">
            <v>No</v>
          </cell>
          <cell r="Q388" t="str">
            <v>The worker called his employer from detention but he did nothing.</v>
          </cell>
          <cell r="S388" t="str">
            <v>QA</v>
          </cell>
          <cell r="T388">
            <v>1</v>
          </cell>
          <cell r="U388">
            <v>44520</v>
          </cell>
          <cell r="V388">
            <v>2743</v>
          </cell>
          <cell r="X388" t="str">
            <v>A Bangladeshi national working as a washer for a limousine company was detained and deported without his possessions after his manager allowed his residency permit to expire, leaving him undocumented.</v>
          </cell>
        </row>
        <row r="389">
          <cell r="B389" t="str">
            <v>https://www.business-humanrights.org/en/latest-news/bangladesh-returned-migrant-worker-receives-compensation-from-omani-employer-following-workplace-accident-life-changing-injuries/</v>
          </cell>
          <cell r="J389" t="str">
            <v>Not Reported (Employer - Agriculture &amp; livestock)</v>
          </cell>
          <cell r="K389" t="str">
            <v>Health: General (including workplace health &amp; safety);Injuries</v>
          </cell>
          <cell r="L389" t="str">
            <v>Migrant &amp; immigrant workers (1 - BD - Agriculture &amp; livestock);Migrant &amp; immigrant workers (Unknown Number - Asia &amp; Pacific - Agriculture &amp; livestock)</v>
          </cell>
          <cell r="M389" t="str">
            <v>News outlet</v>
          </cell>
          <cell r="N389" t="str">
            <v>No</v>
          </cell>
          <cell r="Q389" t="str">
            <v>Omani authorities initiated a legal process which concluded in Khijmat's former workplace having to pay compesation amounting to Tk11,410,922 (around USD132K), which he recieved in December 2021 - about 4 years after the incident.</v>
          </cell>
          <cell r="S389" t="str">
            <v>OM</v>
          </cell>
          <cell r="T389">
            <v>1</v>
          </cell>
          <cell r="U389">
            <v>44544</v>
          </cell>
          <cell r="V389">
            <v>2542</v>
          </cell>
          <cell r="X389" t="str">
            <v>Bangladeshi migrant worker Khijmat Ali reportedly suffered a serious workplace injury that has left him unable to resume work in agriculture in Oman and as result had to return to Bangladesh in 2017. The accident which resulted in this injury left both of his abilities to walk and speak impaired.</v>
          </cell>
        </row>
        <row r="390">
          <cell r="B390" t="str">
            <v>https://www.business-humanrights.org/en/latest-news/saudi-arabia-african-domestic-workers-trafficked-sexually-abused-racially-discriminated-against-often-facilitated-by-agencies/</v>
          </cell>
          <cell r="J390" t="str">
            <v>Not Reported (Recruiter - Domestic worker agencies)</v>
          </cell>
          <cell r="K390" t="str">
            <v>Contract Substitution;Intimidation &amp; Threats</v>
          </cell>
          <cell r="L390" t="str">
            <v>Migrant &amp; immigrant workers (Unknown Number - GH - Domestic worker agencies)</v>
          </cell>
          <cell r="M390" t="str">
            <v>NGO</v>
          </cell>
          <cell r="N390" t="str">
            <v>No</v>
          </cell>
          <cell r="Q390" t="str">
            <v>None reported.</v>
          </cell>
          <cell r="S390" t="str">
            <v>SA</v>
          </cell>
          <cell r="T390">
            <v>1</v>
          </cell>
          <cell r="U390">
            <v>44537</v>
          </cell>
          <cell r="V390">
            <v>2544</v>
          </cell>
          <cell r="X390" t="str">
            <v>African women are reportedly the most vulnerable to abuse in the field of domestic work - as reported by testimonies through Migrant-Rights.org. Testimonies of women from various African countries shed light on the nature of these abuses. Lina, domestic worker from Ghana, is one of these women. She fell victim to a scam from a recruiter and ended up doing domestic work with low pay and had to face religious discrimination due to the conservative culture in the Kingdom. Every time she tried to pushback she faced threats.</v>
          </cell>
        </row>
        <row r="391">
          <cell r="B391" t="str">
            <v>https://www.business-humanrights.org/en/latest-news/the-cost-of-contagion-the-consequences-of-covid-19-for-migrant-workers-in-the-gulf-2/</v>
          </cell>
          <cell r="J391" t="str">
            <v>Not Reported (Employer - Construction)</v>
          </cell>
          <cell r="K391" t="str">
            <v>Health: General (including workplace health &amp; safety)</v>
          </cell>
          <cell r="L391" t="str">
            <v>Migrant &amp; immigrant workers (Unknown Number - Unknown Location - Construction)</v>
          </cell>
          <cell r="M391" t="str">
            <v>NGO</v>
          </cell>
          <cell r="N391" t="str">
            <v>No</v>
          </cell>
          <cell r="Q391" t="str">
            <v>None reported.</v>
          </cell>
          <cell r="S391" t="str">
            <v>QA</v>
          </cell>
          <cell r="T391" t="str">
            <v>Number unknown</v>
          </cell>
          <cell r="U391">
            <v>43891</v>
          </cell>
          <cell r="V391">
            <v>2330</v>
          </cell>
          <cell r="X391" t="str">
            <v>In November 2020, NGO Equidem launched a report highlighting the impact of COVID-19 on migrant workers in Saudi Arabia, Qatar and UAE, based on 206 interviews with workers. A construction worker, said he was aware that medical treatment was available for migrant workers free of charge, yet he had no idea how to access testing centres or seek medical care. He said: “I have absolutely no idea how to access healthcare and services, who to contact for information or help, and how we will be taken care of".</v>
          </cell>
        </row>
        <row r="392">
          <cell r="B392" t="str">
            <v>https://www.business-humanrights.org/en/latest-news/the-cost-of-contagion-the-consequences-of-covid-19-for-migrant-workers-in-the-gulf-2/</v>
          </cell>
          <cell r="J392" t="str">
            <v>Not Reported (Employer - Security companies)</v>
          </cell>
          <cell r="K392" t="str">
            <v>Health: General (including workplace health &amp; safety)</v>
          </cell>
          <cell r="L392" t="str">
            <v>Migrant &amp; immigrant workers (Unknown Number - Unknown Location - Security companies)</v>
          </cell>
          <cell r="M392" t="str">
            <v>NGO</v>
          </cell>
          <cell r="N392" t="str">
            <v>No</v>
          </cell>
          <cell r="Q392" t="str">
            <v>None reported.</v>
          </cell>
          <cell r="S392" t="str">
            <v>QA</v>
          </cell>
          <cell r="T392">
            <v>550</v>
          </cell>
          <cell r="U392">
            <v>43922</v>
          </cell>
          <cell r="V392">
            <v>2318</v>
          </cell>
          <cell r="X392" t="str">
            <v>In November 2020, NGO Equidem launched a report highlighting the impact of COVID-19 on migrant workers in Saudi Arabia, Qatar and UAE, based on 206 interviews with workers. A security and occupational consultant said that his employer was ignoring basic health and hygiene measures and self service in the dinner hall was the worst as everyone was using the same serving spoon. p87</v>
          </cell>
        </row>
        <row r="393">
          <cell r="B393" t="str">
            <v>https://www.business-humanrights.org/en/latest-news/the-cost-of-contagion-the-consequences-of-covid-19-for-migrant-workers-in-the-gulf-2/</v>
          </cell>
          <cell r="J393" t="str">
            <v>Not Reported (Employer - Sector not reported/applicable)</v>
          </cell>
          <cell r="K393" t="str">
            <v>Non-payment of Wages</v>
          </cell>
          <cell r="L393" t="str">
            <v>Migrant &amp; immigrant workers (1 - Asia &amp; Pacific - Unknown Sector);Migrant &amp; immigrant workers (1 - NP - Unknown Sector)</v>
          </cell>
          <cell r="M393" t="str">
            <v>NGO</v>
          </cell>
          <cell r="N393" t="str">
            <v>No</v>
          </cell>
          <cell r="Q393" t="str">
            <v>None reported.</v>
          </cell>
          <cell r="S393" t="str">
            <v>QA</v>
          </cell>
          <cell r="T393">
            <v>1</v>
          </cell>
          <cell r="U393">
            <v>43891</v>
          </cell>
          <cell r="V393">
            <v>2236</v>
          </cell>
          <cell r="X393" t="str">
            <v>In November 2020, NGO Equidem launched a report highlighting the impact of COVID-19 on migrant workers in Saudi Arabia, Qatar and UAE, based on 206 interviews with workers. In this case a worker told Equidem he had not been paid since March 2020 and that although the government had told employers to pay workers his employer had been silent on this (p76).</v>
          </cell>
        </row>
        <row r="394">
          <cell r="B394" t="str">
            <v>https://www.business-humanrights.org/en/latest-news/the-cost-of-contagion-the-consequences-of-covid-19-for-migrant-workers-in-the-gulf-2/</v>
          </cell>
          <cell r="J394" t="str">
            <v>Not Reported (Employer - Cleaning &amp; maintenance)</v>
          </cell>
          <cell r="K394" t="str">
            <v>Non-payment of Wages;Precarious/unsuitable living conditions;Right to food</v>
          </cell>
          <cell r="L394" t="str">
            <v>Migrant &amp; immigrant workers (1 - Asia &amp; Pacific - Cleaning &amp; maintenance);Migrant &amp; immigrant workers (1 - BD - Cleaning &amp; maintenance)</v>
          </cell>
          <cell r="M394" t="str">
            <v>NGO</v>
          </cell>
          <cell r="N394" t="str">
            <v>No</v>
          </cell>
          <cell r="Q394" t="str">
            <v>None reported.</v>
          </cell>
          <cell r="S394" t="str">
            <v>QA</v>
          </cell>
          <cell r="T394" t="str">
            <v>Number unknown</v>
          </cell>
          <cell r="U394">
            <v>43983</v>
          </cell>
          <cell r="V394">
            <v>2224</v>
          </cell>
          <cell r="X394" t="str">
            <v>In November 2020, NGO Equidem launched a report highlighting the impact of COVID-19 on migrant workers in Saudi Arabia, Qatar and UAE, based on 206 interviews with workers. One worker reported not being paid since March 2020 and that the company had also failed to pay for their food and was only sometimes paying rent as required under the law.</v>
          </cell>
        </row>
        <row r="395">
          <cell r="B395" t="str">
            <v>https://www.business-humanrights.org/en/latest-news/how-can-we-work-without-wages-salary-abuses-facing-migrant-workers-ahead-of-qatars-fifa-world-cup-2022/</v>
          </cell>
          <cell r="J395" t="str">
            <v>Not Reported (Employer - Cleaning &amp; maintenance)</v>
          </cell>
          <cell r="K395" t="str">
            <v>Non-payment of Wages;Recruitment Fees</v>
          </cell>
          <cell r="L395" t="str">
            <v>Migrant &amp; immigrant workers (1 - KE - Cleaning &amp; maintenance)</v>
          </cell>
          <cell r="M395" t="str">
            <v>NGO</v>
          </cell>
          <cell r="N395" t="str">
            <v>No</v>
          </cell>
          <cell r="Q395" t="str">
            <v>None reported.</v>
          </cell>
          <cell r="S395" t="str">
            <v>QA</v>
          </cell>
          <cell r="T395">
            <v>1</v>
          </cell>
          <cell r="U395">
            <v>43922</v>
          </cell>
          <cell r="V395">
            <v>2170</v>
          </cell>
          <cell r="X395" t="str">
            <v>In August 2020, Human Rights Watch released a report highlighting the systemic nature of labour abuse against migrant workers in Qatar, particularly regarding the issue of salary abuse and wage theft. This is one of a number of cases cited in the report. _x000D_
_x000D_
"Isaac", a Kenyan plumber, was paid unfairly and arbitrarily by his employer. He has also paid extortionate recruitment fees to obtain his job and is trapped in debt. With the COVID-19 outbreak, his employer unilaterally informed him his work hours and salary were being reduced, despite a government directive that changes to workers’ contracts was to be made as a joint conversation.</v>
          </cell>
        </row>
        <row r="396">
          <cell r="B396" t="str">
            <v>https://www.business-humanrights.org/en/latest-news/how-can-we-work-without-wages-salary-abuses-facing-migrant-workers-ahead-of-qatars-fifa-world-cup-2022/</v>
          </cell>
          <cell r="J396" t="str">
            <v>Not Reported (Employer - Security companies)</v>
          </cell>
          <cell r="K396" t="str">
            <v>Non-payment of Wages;Right to food</v>
          </cell>
          <cell r="L396" t="str">
            <v>Migrant &amp; immigrant workers (1 - UG - Security companies)</v>
          </cell>
          <cell r="M396" t="str">
            <v>NGO</v>
          </cell>
          <cell r="N396" t="str">
            <v>No</v>
          </cell>
          <cell r="Q396" t="str">
            <v>None reported.</v>
          </cell>
          <cell r="S396" t="str">
            <v>QA</v>
          </cell>
          <cell r="T396">
            <v>1</v>
          </cell>
          <cell r="U396">
            <v>43810</v>
          </cell>
          <cell r="V396">
            <v>2169</v>
          </cell>
          <cell r="X396" t="str">
            <v>In August 2020, Human Rights Watch released a report highlighting the systemic nature of labour abuse against migrant workers in Qatar, particularly regarding the issue of salary abuse and wage theft. This is one of a number of cases cited in the report. _x000D_
_x000D_
"Sanyu" is a Ugandan security guard. He was paid for only month of work between Sep and Dec 2019, with some given in cash as a food allowance. He is dependent on other Ugandan workers for food money.</v>
          </cell>
        </row>
        <row r="397">
          <cell r="B397" t="str">
            <v>https://www.business-humanrights.org/en/latest-news/how-can-we-work-without-wages-salary-abuses-facing-migrant-workers-ahead-of-qatars-fifa-world-cup-2022/</v>
          </cell>
          <cell r="J397" t="str">
            <v>Not Reported (Employer - Security companies)</v>
          </cell>
          <cell r="K397" t="str">
            <v>Non-payment of Wages;Right to food</v>
          </cell>
          <cell r="L397" t="str">
            <v>Migrant &amp; immigrant workers (1 - GH - Security companies)</v>
          </cell>
          <cell r="M397" t="str">
            <v>NGO</v>
          </cell>
          <cell r="N397" t="str">
            <v>No</v>
          </cell>
          <cell r="Q397" t="str">
            <v>None reported.</v>
          </cell>
          <cell r="S397" t="str">
            <v>QA</v>
          </cell>
          <cell r="T397" t="str">
            <v>Number unknown</v>
          </cell>
          <cell r="U397">
            <v>43937</v>
          </cell>
          <cell r="V397">
            <v>2167</v>
          </cell>
          <cell r="X397" t="str">
            <v>In August 2020, Human Rights Watch released a report highlighting the systemic nature of labour abuse against migrant workers in Qatar, particularly regarding the issue of salary abuse and wage theft. This is one of a number of cases cited in the report._x000D_
_x000D_
"Yoofi" is a Ghanaian security guard. His employer has been delaying his salary since he began working in Qatar in June 2019. The workers have to take credit and borrow from friends to be able to eat.</v>
          </cell>
        </row>
        <row r="398">
          <cell r="B398" t="str">
            <v>https://www.business-humanrights.org/en/latest-news/how-can-we-work-without-wages-salary-abuses-facing-migrant-workers-ahead-of-qatars-fifa-world-cup-2022/</v>
          </cell>
          <cell r="J398" t="str">
            <v>Not Reported (Employer - Security companies);Not Reported (Recruiter - Recruitment agencies)</v>
          </cell>
          <cell r="K398" t="str">
            <v>Non-payment of Wages;Recruitment Fees;Right to food</v>
          </cell>
          <cell r="L398" t="str">
            <v>Migrant &amp; immigrant workers (1 - KE - Security companies)</v>
          </cell>
          <cell r="M398" t="str">
            <v>NGO</v>
          </cell>
          <cell r="N398" t="str">
            <v>No</v>
          </cell>
          <cell r="Q398" t="str">
            <v>None reported.</v>
          </cell>
          <cell r="S398" t="str">
            <v>QA</v>
          </cell>
          <cell r="T398">
            <v>1</v>
          </cell>
          <cell r="U398">
            <v>43768</v>
          </cell>
          <cell r="V398">
            <v>2166</v>
          </cell>
          <cell r="X398" t="str">
            <v>In August 2020, Human Rights Watch released a report highlighting the systemic nature of labour abuse against migrant workers in Qatar, particularly regarding the issue of salary abuse and wage theft. This is one of a number of cases cited in the report. _x000D_
_x000D_
"Kevin", a Kenyan security guard, paid extortionate recruitment fees for his job. He alleged that his company delays payments and never pays over-time for work. He has had to take more loans to feed himself and his family.</v>
          </cell>
        </row>
        <row r="399">
          <cell r="B399" t="str">
            <v>https://www.business-humanrights.org/en/latest-news/how-can-we-work-without-wages-salary-abuses-facing-migrant-workers-ahead-of-qatars-fifa-world-cup-2022/</v>
          </cell>
          <cell r="J399" t="str">
            <v>Not Reported (Employer - Cleaning &amp; maintenance)</v>
          </cell>
          <cell r="K399" t="str">
            <v>Contract Substitution;Non-payment of Wages;Recruitment Fees</v>
          </cell>
          <cell r="L399" t="str">
            <v>Migrant &amp; immigrant workers (14 - KE - Cleaning &amp; maintenance)</v>
          </cell>
          <cell r="M399" t="str">
            <v>NGO</v>
          </cell>
          <cell r="N399" t="str">
            <v>No</v>
          </cell>
          <cell r="Q399" t="str">
            <v>None reported.</v>
          </cell>
          <cell r="S399" t="str">
            <v>QA</v>
          </cell>
          <cell r="T399">
            <v>14</v>
          </cell>
          <cell r="U399">
            <v>44067</v>
          </cell>
          <cell r="V399">
            <v>2164</v>
          </cell>
          <cell r="X399" t="str">
            <v>In August 2020, Human Rights Watch released a report highlighting the systemic nature of labour abuse against migrant workers in Qatar, particularly regarding the issue of salary abuse and wage theft. This is one of a number of cases cited in the report. _x000D_
_x000D_
Kenyan migrant worker, “Henry” took a job as a plumber with a company in Qatar who had allegedly cheated a total of 14 Kenyan workers. Having paid extortionate recruitment fees to secure the job, he arrived in Qatar to find his salary was significantly lower than had been promised. He did not receive wages until his third month.</v>
          </cell>
        </row>
        <row r="400">
          <cell r="B400" t="str">
            <v>https://www.business-humanrights.org/en/latest-news/uae-23000-labourers-in-abu-dhabi-received-70m-in-unpaid-wages-since-january/qatar-kenyan-security-worker-describes-salary-delays-poor-living-conditions-contract-substitution/</v>
          </cell>
          <cell r="J400" t="str">
            <v>Not Reported (Employer - Security companies)</v>
          </cell>
          <cell r="K400" t="str">
            <v>Contract Substitution;Health: General (including workplace health &amp; safety);Non-payment of Wages;Precarious/unsuitable living conditions;Recruitment Fees;Restricted Mobility;Right to food</v>
          </cell>
          <cell r="L400" t="str">
            <v>Migrant &amp; immigrant workers (1 - KE - Security companies)</v>
          </cell>
          <cell r="M400" t="str">
            <v>NGO</v>
          </cell>
          <cell r="N400" t="str">
            <v>No</v>
          </cell>
          <cell r="Q400" t="str">
            <v>None reported.</v>
          </cell>
          <cell r="S400" t="str">
            <v>QA</v>
          </cell>
          <cell r="T400" t="str">
            <v>Number unknown</v>
          </cell>
          <cell r="U400">
            <v>44062</v>
          </cell>
          <cell r="V400">
            <v>2158</v>
          </cell>
          <cell r="X400" t="str">
            <v>In August 2020, HRW released a report that identified clear patterns of salary abuses against migrant workers employed in Qatar. The report was based on interviews with 93 workers under over 60 employers and companies._x000D_
_x000D_
In this case, a Kenyan worker reports that after paying extortionate recruitment fees to an agent to obtain work in a security company, he was presented with a contract at a cleaning company where he was housed in cramped and unhygienic quarters._x000D_
_x000D_
After his employer gave permission for the worker to change jobs he was employed with a security company who stated they never give workers permission to change jobs. The accommodation was similarly poor, and the worker experienced various salary abuses including unpaid overtime, lack of holiday and delayed wages. The workers were also not provided with food allowances and had to borrow money for food. During the COVID-19 crisis, the company allegedly "doesn't care much about personal protective equipment".</v>
          </cell>
        </row>
        <row r="401">
          <cell r="B401" t="str">
            <v>https://www.business-humanrights.org/en/latest-news/qatar-widespread-allegations-of-abuse-suggest-govt-falling-short-on-co-compliance-with-labour-standards/</v>
          </cell>
          <cell r="J401" t="str">
            <v>Not Reported (Employer - Sector not reported/applicable)</v>
          </cell>
          <cell r="K401" t="str">
            <v>Non-payment of Wages;Right to food</v>
          </cell>
          <cell r="L401" t="str">
            <v>Migrant &amp; immigrant workers (Unknown Number - PH - Unknown Sector)</v>
          </cell>
          <cell r="M401" t="str">
            <v>News outlet</v>
          </cell>
          <cell r="N401" t="str">
            <v>No</v>
          </cell>
          <cell r="Q401" t="str">
            <v>None reported.</v>
          </cell>
          <cell r="S401" t="str">
            <v>QA</v>
          </cell>
          <cell r="T401" t="str">
            <v>Number unknown</v>
          </cell>
          <cell r="U401">
            <v>43993</v>
          </cell>
          <cell r="V401">
            <v>2140</v>
          </cell>
          <cell r="X401" t="str">
            <v>By June, an unreported number of Philippine workers had been left by their company in accommodation without work or pay since March. They had been given a one-time food allowance of $55 and were unable to send any salary back home. In violation of their contract, their employer refused to pay the end-of-service benefit or the one-way flight home.</v>
          </cell>
        </row>
        <row r="402">
          <cell r="B402" t="str">
            <v>https://www.business-humanrights.org/en/latest-news/qatar-widespread-allegations-of-abuse-suggest-govt-falling-short-on-co-compliance-with-labour-standards/</v>
          </cell>
          <cell r="J402" t="str">
            <v>Not Reported (Employer - Cleaning &amp; maintenance)</v>
          </cell>
          <cell r="K402" t="str">
            <v>Intimidation &amp; Threats;Non-payment of Wages;Right to food</v>
          </cell>
          <cell r="L402" t="str">
            <v>Migrant &amp; immigrant workers (250 - Unknown Location - Cleaning &amp; maintenance)</v>
          </cell>
          <cell r="M402" t="str">
            <v>News outlet</v>
          </cell>
          <cell r="N402" t="str">
            <v>No</v>
          </cell>
          <cell r="Q402" t="str">
            <v>None reported.</v>
          </cell>
          <cell r="S402" t="str">
            <v>QA</v>
          </cell>
          <cell r="T402">
            <v>250</v>
          </cell>
          <cell r="U402">
            <v>43993</v>
          </cell>
          <cell r="V402">
            <v>2139</v>
          </cell>
          <cell r="X402" t="str">
            <v>By June, 250 staff of a cleaning company had been left without work and assistance since March. They were afraid to complain to the Labour Ministry for fear of reprisals from their employer. They rely on food donations.</v>
          </cell>
        </row>
        <row r="403">
          <cell r="B403" t="str">
            <v>https://www.business-humanrights.org/en/latest-news/qatar-widespread-allegations-of-abuse-suggest-govt-falling-short-on-co-compliance-with-labour-standards/</v>
          </cell>
          <cell r="J403" t="str">
            <v>Not Reported (Employer - Catering &amp; food services)</v>
          </cell>
          <cell r="K403" t="str">
            <v>Intimidation &amp; Threats;Non-payment of Wages;Precarious/unsuitable living conditions</v>
          </cell>
          <cell r="L403" t="str">
            <v>Migrant &amp; immigrant workers (4 - Unknown Location - Catering &amp; food services)</v>
          </cell>
          <cell r="M403" t="str">
            <v>News outlet</v>
          </cell>
          <cell r="N403" t="str">
            <v>No</v>
          </cell>
          <cell r="Q403" t="str">
            <v>None reported.</v>
          </cell>
          <cell r="S403" t="str">
            <v>QA</v>
          </cell>
          <cell r="T403">
            <v>4</v>
          </cell>
          <cell r="U403">
            <v>43993</v>
          </cell>
          <cell r="V403">
            <v>2138</v>
          </cell>
          <cell r="X403" t="str">
            <v>Workers at a restaurant in Doha were told that the company was unable to pay them and by June had not been paid since January. Food deliveries were continued but staff were asked to continue to work. They were later transferred from company accommodation to a shared room in a private house where they were told they had to pay their own rent. Some workers had a false absconding case filed against them.</v>
          </cell>
        </row>
        <row r="404">
          <cell r="B404" t="str">
            <v>https://www.business-humanrights.org/en/latest-news/wage-theft-no-mechanism-to-fight-leaves-indian-migrants-in-a-fix/</v>
          </cell>
          <cell r="J404" t="str">
            <v>Not Reported (Employer - Finance &amp; banking)</v>
          </cell>
          <cell r="K404" t="str">
            <v>Contract Substitution;Intimidation &amp; Threats;Non-payment of Wages;Unfair Dismissal</v>
          </cell>
          <cell r="L404" t="str">
            <v>Migrant &amp; immigrant workers (Unknown Number - IN - Finance &amp; banking)</v>
          </cell>
          <cell r="M404" t="str">
            <v>News outlet</v>
          </cell>
          <cell r="N404" t="str">
            <v>No</v>
          </cell>
          <cell r="Q404" t="str">
            <v>None reported.</v>
          </cell>
          <cell r="S404" t="str">
            <v>QA</v>
          </cell>
          <cell r="T404" t="str">
            <v>Number unknown</v>
          </cell>
          <cell r="U404">
            <v>43984</v>
          </cell>
          <cell r="V404">
            <v>2131</v>
          </cell>
          <cell r="X404" t="str">
            <v>Workers in a financial firm in Qatar were only paid for half the days they had worked in March and April 2020. The company cited the COVID-19 downturn and presented the workers with options - either to resign or to accept new terms. Some agreed to work for slashed salary</v>
          </cell>
        </row>
        <row r="405">
          <cell r="B405" t="str">
            <v>https://www.business-humanrights.org/en/latest-news/labour-ministry-investigates-delayed-wage-payment-for-expats/</v>
          </cell>
          <cell r="J405" t="str">
            <v>Not Reported (Employer - Construction)</v>
          </cell>
          <cell r="K405" t="str">
            <v>Non-payment of Wages</v>
          </cell>
          <cell r="L405" t="str">
            <v>Migrant &amp; immigrant workers (100 - Unknown Location - Construction)</v>
          </cell>
          <cell r="M405" t="str">
            <v>News outlet</v>
          </cell>
          <cell r="N405" t="str">
            <v>No</v>
          </cell>
          <cell r="Q405" t="str">
            <v>The protests blocked a road in the Msheireb district and were peaceful despite a police presence. The Ministry of Administrative Development, Labour and Social Affairs (ADSLA) stated that it has launched an investigation into the protests and has taken action against the companies employing the workers, who have violated the Wage Protection System (WPS).</v>
          </cell>
          <cell r="S405" t="str">
            <v>QA</v>
          </cell>
          <cell r="T405">
            <v>100</v>
          </cell>
          <cell r="U405">
            <v>43974</v>
          </cell>
          <cell r="V405">
            <v>2130</v>
          </cell>
          <cell r="X405" t="str">
            <v>On 22 May 2020, reports of peaceful worker protests against late settlements of unpaid wages surfaced on social media, accompanied by video evidence. Most of the more than 100 migrant workers were employed in the construction sector.</v>
          </cell>
        </row>
        <row r="406">
          <cell r="B406" t="str">
            <v>https://www.business-humanrights.org/en/latest-news/qatars-migrant-workers-beg-for-food-as-covid-19-infections-rise/</v>
          </cell>
          <cell r="J406" t="str">
            <v>Not Reported (Employer - Domestic worker agencies)</v>
          </cell>
          <cell r="K406" t="str">
            <v>Contract Substitution;Health: General (including workplace health &amp; safety);Non-payment of Wages</v>
          </cell>
          <cell r="L406" t="str">
            <v>Migrant &amp; immigrant workers (Unknown Number - NP - Domestic worker agencies)</v>
          </cell>
          <cell r="M406" t="str">
            <v>News outlet</v>
          </cell>
          <cell r="N406" t="str">
            <v>No</v>
          </cell>
          <cell r="Q406" t="str">
            <v>None reported.</v>
          </cell>
          <cell r="S406" t="str">
            <v>QA</v>
          </cell>
          <cell r="T406" t="str">
            <v>Number unknown</v>
          </cell>
          <cell r="U406">
            <v>43958</v>
          </cell>
          <cell r="V406">
            <v>2113</v>
          </cell>
          <cell r="X406" t="str">
            <v>In May 2020, the Guardian reported that a group of "live out" domestic workers alleged that they were left destitute after refusing to move in with the families whose homes they clean during the COVID-19 pandemic, and that the company who employs them forced them to sign a document stating that it is not liable for their salaries. They have not been paid since early March.</v>
          </cell>
        </row>
        <row r="407">
          <cell r="B407" t="str">
            <v>https://www.business-humanrights.org/en/latest-news/qatar-migrant-workers-illegally-expelled-during-covid-19-pandemic/</v>
          </cell>
          <cell r="J407" t="str">
            <v>Government (Government - Sector not reported/applicable);Not Reported (Employer - Sector not reported/applicable)</v>
          </cell>
          <cell r="K407" t="str">
            <v>Denial of Freedom of Expression/Assembly;Imprisonment;Intimidation &amp; Threats;Non-payment of Wages;Precarious/unsuitable living conditions;Right to food</v>
          </cell>
          <cell r="L407" t="str">
            <v>Migrant &amp; immigrant workers (Unknown Number - NP - Unknown Sector)</v>
          </cell>
          <cell r="M407" t="str">
            <v>NGO</v>
          </cell>
          <cell r="N407" t="str">
            <v>No</v>
          </cell>
          <cell r="Q407" t="str">
            <v>All workers were forcibly expelled from Qatar without receiving their owed salary and end-of-service benefits._x000D_
_x000D_
In response to the investigation, the Qatari government alleged that the men had "engaged in illegal and illicity activity"; however, 18 of those interviewed by Amnesty claimed to be unaware of any charges or accusations brought against them.</v>
          </cell>
          <cell r="S407" t="str">
            <v>QA</v>
          </cell>
          <cell r="T407" t="str">
            <v>Number unknown</v>
          </cell>
          <cell r="U407">
            <v>43936</v>
          </cell>
          <cell r="V407">
            <v>2098</v>
          </cell>
          <cell r="X407" t="str">
            <v>In April 2020, an Amnesty International investigation found that hundreds of Nepali migrant workers had been rounded up by the Qatar government and detained in inhumane conditions, despite being told that they were being taken to be tested for COVID-19 before returning to their accommodation. _x000D_
_x000D_
Some had possessions confiscated and others were threatened by the police. Whilst in detention the workers received inadequate food._x000D_
_x000D_
Only two of 20 interviewed told Amnesty that their employers had contacted them to offer to pay salaries. One said he was given cash by his company but that this was confiscated by police.</v>
          </cell>
        </row>
        <row r="408">
          <cell r="B408" t="str">
            <v>https://www.business-humanrights.org/en/latest-news/qatar-labourer-sacked-for-speaking-to-un-team/</v>
          </cell>
          <cell r="J408" t="str">
            <v>Not Reported (Employer - Construction)</v>
          </cell>
          <cell r="K408" t="str">
            <v>Denial of Freedom of Expression/Assembly;Imprisonment;Non-payment of Wages;Unfair Dismissal;Withholding Passports</v>
          </cell>
          <cell r="L408" t="str">
            <v>Migrant &amp; immigrant workers (1 - NP - Construction)</v>
          </cell>
          <cell r="M408" t="str">
            <v>News outlet</v>
          </cell>
          <cell r="N408" t="str">
            <v>No</v>
          </cell>
          <cell r="Q408" t="str">
            <v>Qatar's labour ministry stated it had resolved the case; the worker was granted legal status in Qatar and all financial disputes with the previous lawyer resolved. The ILO responded by putting the case on its agenda for an investigation into allegations of forced labour by Qatar.</v>
          </cell>
          <cell r="S408" t="str">
            <v>QA</v>
          </cell>
          <cell r="T408">
            <v>1</v>
          </cell>
          <cell r="U408">
            <v>43004</v>
          </cell>
          <cell r="V408">
            <v>2070</v>
          </cell>
          <cell r="X408" t="str">
            <v>A Nepali labourer was ‘sacked’ a day after speaking to a UN ILO team visiting the country to investigate allegations of forced labour regarding construction work for the 2022 World Cup. The worker was reportedly given a ticket to leave the country after telling investigators how his employer owed him delayed wages and had withheld his passport. The worker was subsequently jailed and faced a fine for the expired work permit.</v>
          </cell>
        </row>
        <row r="409">
          <cell r="B409" t="str">
            <v>https://www.business-humanrights.org/en/latest-news/qatar-dozens-of-kenyan-migrant-workers-file-complaint-after-suffering-repeated-late-payments-2/</v>
          </cell>
          <cell r="J409" t="str">
            <v>Not Reported (Employer - Hospitality)</v>
          </cell>
          <cell r="K409" t="str">
            <v>Non-payment of Wages;Restricted Mobility;Right to food;Unfair Dismissal</v>
          </cell>
          <cell r="L409" t="str">
            <v>Migrant &amp; immigrant workers (Unknown Number - KE - Hospitality)</v>
          </cell>
          <cell r="M409" t="str">
            <v>News outlet</v>
          </cell>
          <cell r="N409" t="str">
            <v>No</v>
          </cell>
          <cell r="Q409" t="str">
            <v>The workers went on strike protesting delayed wages whereby the company terminated their contracts and evicted them from their accommodation. A court ordered the company to rehouse the workers until the case could be heard in full.</v>
          </cell>
          <cell r="S409" t="str">
            <v>QA</v>
          </cell>
          <cell r="T409" t="str">
            <v>Number unknown</v>
          </cell>
          <cell r="U409">
            <v>43328</v>
          </cell>
          <cell r="V409">
            <v>2060</v>
          </cell>
          <cell r="X409" t="str">
            <v>Dozens of Kenyans were reportedly stranded in Qatar after they protested over working conditions. They alleged salaries delayed by months and had struggled to find regular food and stable accommodation after their employer terminated contracts and evicted them until ordered to rehouse them by a court. Workers also lacked travel documents and air tickets.</v>
          </cell>
        </row>
        <row r="410">
          <cell r="B410" t="str">
            <v>https://www.business-humanrights.org/en/latest-news/nepal-nepali-workers-in-qatar-struggle-for-jobs-after-being-duped-with-lucrative-pay-and-free-visa-promises/</v>
          </cell>
          <cell r="J410" t="str">
            <v>Not Reported (Recruiter - Recruitment agencies)</v>
          </cell>
          <cell r="K410" t="str">
            <v>Non-payment of Wages;Recruitment Fees;Restricted Mobility</v>
          </cell>
          <cell r="L410" t="str">
            <v>Migrant &amp; immigrant workers (16 - NP - Unknown Sector)</v>
          </cell>
          <cell r="M410" t="str">
            <v>NGO</v>
          </cell>
          <cell r="N410" t="str">
            <v>No</v>
          </cell>
          <cell r="Q410" t="str">
            <v>The workers appealed directly to the Nepal embassy; the embassy conducted an investigation which showed that workers were fraudulently recruited to Qatar. They started repatriation efforts by contacting the named agents and subagents who agreed to help workers return home by providing flight tickets.</v>
          </cell>
          <cell r="S410" t="str">
            <v>QA</v>
          </cell>
          <cell r="T410">
            <v>16</v>
          </cell>
          <cell r="U410">
            <v>43574</v>
          </cell>
          <cell r="V410">
            <v>1989</v>
          </cell>
          <cell r="X410" t="str">
            <v>16 Nepali workers were left stranded in Qatar for nearly three months after being promised fictitious jobs. They were left without food and money, having been recruited through different agents.</v>
          </cell>
        </row>
        <row r="411">
          <cell r="B411" t="str">
            <v>https://www.business-humanrights.org/en/latest-news/full-report-reality-check-2021-a-year-to-the-2022-world-cup-the-state-of-of-migrant-workers-rights-in-qatar/</v>
          </cell>
          <cell r="J411" t="str">
            <v>Not Reported (Employer - Security companies)</v>
          </cell>
          <cell r="K411" t="str">
            <v>Restricted Mobility</v>
          </cell>
          <cell r="L411" t="str">
            <v>Migrant &amp; immigrant workers (Unknown Number - Unknown Location - Security companies)</v>
          </cell>
          <cell r="M411" t="str">
            <v>NGO</v>
          </cell>
          <cell r="N411" t="str">
            <v>No</v>
          </cell>
          <cell r="Q411" t="str">
            <v>None reported.</v>
          </cell>
          <cell r="S411" t="str">
            <v>QA</v>
          </cell>
          <cell r="T411" t="str">
            <v>Number unknown</v>
          </cell>
          <cell r="U411">
            <v>44516</v>
          </cell>
          <cell r="V411">
            <v>2750</v>
          </cell>
          <cell r="X411" t="str">
            <v>In November 2021 Amnesty brought out their "Reality Check" report on the state of migrant workers' rights in Qatar. In this case (p15) a worker a worker said that he had been prevented from changing jobs from a security company to a driving job.  He said: "I was not able to change jobs because yes you look for a job and they give you an offer letter, but you have to take that to your company to sign to give you permission to move. But our company was not [signing] this. We tried to go to the Ministry of Labour to say ‘our company won't let us change’ and the Ministry just said ‘come another day’... What happened? I don't understand. The government has passed the law, but the companies don't want to release you.”</v>
          </cell>
        </row>
        <row r="412">
          <cell r="B412" t="str">
            <v>https://www.business-humanrights.org/en/latest-news/full-report-reality-check-2021-a-year-to-the-2022-world-cup-the-state-of-of-migrant-workers-rights-in-qatar/</v>
          </cell>
          <cell r="J412" t="str">
            <v>Not Reported (Employer - Sector not reported/applicable)</v>
          </cell>
          <cell r="K412" t="str">
            <v>Restricted Mobility</v>
          </cell>
          <cell r="L412" t="str">
            <v>Migrant &amp; immigrant workers (Unknown Number - Africa - Unknown Sector);Migrant &amp; immigrant workers (Unknown Number - KE - Unknown Sector)</v>
          </cell>
          <cell r="M412" t="str">
            <v>NGO</v>
          </cell>
          <cell r="N412" t="str">
            <v>No</v>
          </cell>
          <cell r="Q412" t="str">
            <v>None reported.</v>
          </cell>
          <cell r="S412" t="str">
            <v>QA</v>
          </cell>
          <cell r="T412" t="str">
            <v>Number unknown</v>
          </cell>
          <cell r="U412">
            <v>44516</v>
          </cell>
          <cell r="V412">
            <v>2752</v>
          </cell>
          <cell r="X412" t="str">
            <v>In November 2021 Amnesty brought out their "Reality Check" report on the state of migrant workers' rights in Qatar. In this case a worker from Kenya (p12) told Amnesty of the trouble he was having changing jobs and that he thought it was being blocked by his employer.  He said" "Now it's past more than six months still waiting for the message without knowing, maybe the sponsor of the company has blocked the transfer. These people never want to make things easier for any non-citizens."</v>
          </cell>
        </row>
        <row r="413">
          <cell r="B413" t="str">
            <v>https://www.business-humanrights.org/en/latest-news/qatar-migrant-rightsorg-investigation-into-deaths-of-young-healthy-nepali-workers-finds-significant-shortcomings-in-data-collection-investigations-compensation-by-govts/</v>
          </cell>
          <cell r="J413" t="str">
            <v>Not Reported (Employer - Oil, gas &amp; coal)</v>
          </cell>
          <cell r="K413" t="str">
            <v>Deaths;Health: General (including workplace health &amp; safety);Precarious/unsuitable living conditions</v>
          </cell>
          <cell r="L413" t="str">
            <v>Migrant &amp; immigrant workers (1 - NP - Oil, gas &amp; coal)</v>
          </cell>
          <cell r="M413" t="str">
            <v>NGO</v>
          </cell>
          <cell r="N413" t="str">
            <v>No</v>
          </cell>
          <cell r="Q413" t="str">
            <v>None reported.</v>
          </cell>
          <cell r="S413" t="str">
            <v>QA</v>
          </cell>
          <cell r="T413">
            <v>1</v>
          </cell>
          <cell r="U413">
            <v>44533</v>
          </cell>
          <cell r="V413">
            <v>2715</v>
          </cell>
          <cell r="X413" t="str">
            <v>In December NGO Migrant-Rights.org reported on the incidence of unexplained, uninvestigated and uncompensated numbers of deaths among Nepali workers in Qatar. In one case, oil rig worker Sukram died in his sleep, despite having had no illness diagnosed. He had told his wife he was working in extreme temperatures outside. He was medically fit, according to his pre-departure documentation. Sukram's wife has received no clarity or compensation for his death.</v>
          </cell>
        </row>
        <row r="414">
          <cell r="B414" t="str">
            <v>https://www.business-humanrights.org/en/latest-news/qatar-migrant-rightsorg-investigation-into-deaths-of-young-healthy-nepali-workers-finds-significant-shortcomings-in-data-collection-investigations-compensation-by-govts/</v>
          </cell>
          <cell r="J414" t="str">
            <v>Not Reported (Employer - Cleaning &amp; maintenance)</v>
          </cell>
          <cell r="K414" t="str">
            <v>Deaths;Health: General (including workplace health &amp; safety)</v>
          </cell>
          <cell r="L414" t="str">
            <v>Migrant &amp; immigrant workers (1 - NP - Cleaning &amp; maintenance)</v>
          </cell>
          <cell r="M414" t="str">
            <v>NGO</v>
          </cell>
          <cell r="N414" t="str">
            <v>No</v>
          </cell>
          <cell r="Q414" t="str">
            <v>None reported.</v>
          </cell>
          <cell r="S414" t="str">
            <v>QA</v>
          </cell>
          <cell r="T414">
            <v>1</v>
          </cell>
          <cell r="U414">
            <v>44533</v>
          </cell>
          <cell r="V414">
            <v>2546</v>
          </cell>
          <cell r="X414" t="str">
            <v>In December NGO Migrant-Rights.org reported on the incidence of unexplained, uninvestigated and uncompensated numbers of deaths among Nepali workers in Qatar. In one case, Mohammad died in his sleep and his death certificate recorded a death from "cardiac arrest" despite never having been diagnosed with heart problems or receiving a post mortem.</v>
          </cell>
        </row>
        <row r="415">
          <cell r="B415" t="str">
            <v>https://www.business-humanrights.org/en/latest-news/full-report-reality-check-2021-a-year-to-the-2022-world-cup-the-state-of-of-migrant-workers-rights-in-qatar/</v>
          </cell>
          <cell r="J415" t="str">
            <v>Not Reported (Employer - Sector not reported/applicable)</v>
          </cell>
          <cell r="K415" t="str">
            <v>Restricted Mobility</v>
          </cell>
          <cell r="L415" t="str">
            <v>Migrant &amp; immigrant workers (Unknown Number - Africa - Unknown Sector);Migrant &amp; immigrant workers (Unknown Number - KE - Unknown Sector)</v>
          </cell>
          <cell r="M415" t="str">
            <v>NGO</v>
          </cell>
          <cell r="N415" t="str">
            <v>No</v>
          </cell>
          <cell r="Q415" t="str">
            <v>None reported.</v>
          </cell>
          <cell r="S415" t="str">
            <v>QA</v>
          </cell>
          <cell r="T415" t="str">
            <v>Number unknown</v>
          </cell>
          <cell r="U415">
            <v>44516</v>
          </cell>
          <cell r="V415">
            <v>2751</v>
          </cell>
          <cell r="X415" t="str">
            <v>In November 2021 Amnesty brought out their "Reality Check" report on the state of migrant workers' rights in Qatar. In this case a worker from Kenya (p14) told Amnesty of the trouble he was having changing jobs. He said: "Those things [about the job transfer process] they just say they are working but the truth is you might get a confirmation message that you have [been approved] but when the Ministry revisits your message back in the system, they cancel [because of the relationships] that the Ministry of Labour has with the companies. And for it to work out you might spend even a year following up and at the end they deny you.”</v>
          </cell>
        </row>
        <row r="416">
          <cell r="B416" t="str">
            <v>https://www.business-humanrights.org/en/latest-news/full-report-reality-check-2021-a-year-to-the-2022-world-cup-the-state-of-of-migrant-workers-rights-in-qatar/</v>
          </cell>
          <cell r="J416" t="str">
            <v>Not Reported (Employer - Sector not reported/applicable)</v>
          </cell>
          <cell r="K416" t="str">
            <v>Failing to renew visas;Intimidation &amp; Threats;Restricted Mobility</v>
          </cell>
          <cell r="L416" t="str">
            <v>Migrant &amp; immigrant workers (1 - PH - Unknown Sector)</v>
          </cell>
          <cell r="M416" t="str">
            <v>NGO</v>
          </cell>
          <cell r="N416" t="str">
            <v>No</v>
          </cell>
          <cell r="Q416" t="str">
            <v>None reported.</v>
          </cell>
          <cell r="S416" t="str">
            <v>QA</v>
          </cell>
          <cell r="T416">
            <v>1</v>
          </cell>
          <cell r="U416">
            <v>44516</v>
          </cell>
          <cell r="V416">
            <v>2747</v>
          </cell>
          <cell r="X416" t="str">
            <v>In November 2021 Amnesty brought out their "Reality Check" report on the state of migrant workers' rights in Qatar. In this case (p18) a Filipino worker told Amnesty International that despite having worked for her employer for close to five years and receiving a job offer, her employer demanded QR15,000 for an NOC or “permission” to leave. She was so afraid of her sponsor cancelling her ID and sending her back to her home country without paying her the end-of-service gratuity she was due, that she did not submit the transfer request.</v>
          </cell>
        </row>
        <row r="417">
          <cell r="B417" t="str">
            <v>https://www.business-humanrights.org/en/latest-news/gulf-two-years-into-the-covid-19-pandemic-wage-theft-by-unscrupulous-employers-continues-apace-for-migrant-workers-with-no-accountability/</v>
          </cell>
          <cell r="J417" t="str">
            <v>Not Reported (Recruiter - Recruitment agencies)</v>
          </cell>
          <cell r="K417" t="str">
            <v>Intimidation &amp; Threats;Non-payment of Wages;Restricted Mobility</v>
          </cell>
          <cell r="L417" t="str">
            <v>Migrant &amp; immigrant workers (1 - Asia &amp; Pacific - Domestic worker agencies)</v>
          </cell>
          <cell r="M417" t="str">
            <v>News outlet</v>
          </cell>
          <cell r="N417" t="str">
            <v>No</v>
          </cell>
          <cell r="Q417" t="str">
            <v>None reported.</v>
          </cell>
          <cell r="S417" t="str">
            <v>AE</v>
          </cell>
          <cell r="T417">
            <v>1</v>
          </cell>
          <cell r="U417">
            <v>44539</v>
          </cell>
          <cell r="V417">
            <v>2548</v>
          </cell>
          <cell r="X417" t="str">
            <v>A report from Migrant Forum in Asia reported the testimony of Dubai-based domestic worker Keshini from an unidentified country who reported forced labour/slavery-like tendencies of recruitment agencies who were trading her amongst employers without ever getting payment paid herself.</v>
          </cell>
        </row>
        <row r="418">
          <cell r="B418" t="str">
            <v>https://www.business-humanrights.org/en/latest-news/gulf-two-years-into-the-covid-19-pandemic-wage-theft-by-unscrupulous-employers-continues-apace-for-migrant-workers-with-no-accountability/</v>
          </cell>
          <cell r="J418" t="str">
            <v>Not Reported (Employer - Construction)</v>
          </cell>
          <cell r="K418" t="str">
            <v>Non-payment of Wages;Very Low Wages</v>
          </cell>
          <cell r="L418" t="str">
            <v>Migrant &amp; immigrant workers (Unknown Number - IN - Construction)</v>
          </cell>
          <cell r="M418" t="str">
            <v>News outlet</v>
          </cell>
          <cell r="N418" t="str">
            <v>No</v>
          </cell>
          <cell r="Q418" t="str">
            <v>None reported.</v>
          </cell>
          <cell r="S418" t="str">
            <v>SA</v>
          </cell>
          <cell r="T418">
            <v>1</v>
          </cell>
          <cell r="U418">
            <v>44539</v>
          </cell>
          <cell r="V418">
            <v>2547</v>
          </cell>
          <cell r="X418" t="str">
            <v>Wage theft remains a reality for innumerable migrant workers in the Gulf as NGO Migrant Forum Asia showed in a detailed report. One testimony was from Indian construction worker Rishan in Saudi Arabia.Rishan reported consistently being paid below the minimum wage.</v>
          </cell>
        </row>
        <row r="419">
          <cell r="B419" t="str">
            <v>https://www.business-humanrights.org/en/latest-news/full-report-reality-check-2021-a-year-to-the-2022-world-cup-the-state-of-of-migrant-workers-rights-in-qatar/</v>
          </cell>
          <cell r="J419" t="str">
            <v>Not Reported (Employer - Sector not reported/applicable)</v>
          </cell>
          <cell r="K419" t="str">
            <v>Contract Substitution;Failing to renew visas;Intimidation &amp; Threats;Non-payment of Wages;Precarious/unsuitable living conditions;Restricted Mobility;Very Low Wages</v>
          </cell>
          <cell r="L419" t="str">
            <v>Migrant &amp; immigrant workers (Unknown Number - Unknown Location - Labour supplier)</v>
          </cell>
          <cell r="M419" t="str">
            <v>NGO</v>
          </cell>
          <cell r="N419" t="str">
            <v>No</v>
          </cell>
          <cell r="Q419" t="str">
            <v>None reported.</v>
          </cell>
          <cell r="S419" t="str">
            <v>QA</v>
          </cell>
          <cell r="T419">
            <v>1</v>
          </cell>
          <cell r="U419">
            <v>44516</v>
          </cell>
          <cell r="V419">
            <v>2746</v>
          </cell>
          <cell r="X419" t="str">
            <v>In November 2021 Amnesty brought out their "Reality Check" report on the state of migrant workers' rights in Qatar. In this case (p19) "Aisha" arrived in Qatar in August 2019. Having been promised a job in the hospitality sector, she found herself working in a small labour supply company where she would move constantly from one location to another and was paid just QR1,300 (US$360) each month, instead of the promised QR1,600 (US$440). She told Amnesty International she suffered salary delays and cuts by her employer, shared a room with 12 people in what she describes as “overcrowded accommodation” and was never paid her end-of-service benefits. After her contract she requested to change jobs but her employer became “very upset and became angry and threatening”. He told her if she wants to move job she will need to pay QR6,000 (US$1,650) for an NOC or else he would send her back home. According to Aisha, at least 10 of her colleagues agreed to pay for their NOC and have since managed to move employers.</v>
          </cell>
        </row>
        <row r="420">
          <cell r="B420" t="str">
            <v>https://www.business-humanrights.org/en/latest-news/full-report-reality-check-2021-a-year-to-the-2022-world-cup-the-state-of-of-migrant-workers-rights-in-qatar/</v>
          </cell>
          <cell r="J420" t="str">
            <v>Not Reported (Employer - Sector not reported/applicable)</v>
          </cell>
          <cell r="K420" t="str">
            <v>Failing to renew visas;Intimidation &amp; Threats;Non-payment of Wages;Restricted Mobility</v>
          </cell>
          <cell r="L420" t="str">
            <v>Migrant &amp; immigrant workers (Unknown Number - Unknown Location - Unknown Sector)</v>
          </cell>
          <cell r="M420" t="str">
            <v>NGO</v>
          </cell>
          <cell r="N420" t="str">
            <v>No</v>
          </cell>
          <cell r="Q420" t="str">
            <v>None reported.</v>
          </cell>
          <cell r="S420" t="str">
            <v>QA</v>
          </cell>
          <cell r="T420">
            <v>1</v>
          </cell>
          <cell r="U420">
            <v>44516</v>
          </cell>
          <cell r="V420">
            <v>2745</v>
          </cell>
          <cell r="X420" t="str">
            <v>In November 2021 Amnesty brought out their "Reality Check" report on the state of migrant workers' rights in Qatar. In this case (p22) a worker (Musa) told Amnesty that  after handing in a resignation letter and being approved for transfer by MADLSA, Musa’s employer immediately stopped him from working for three weeks during his notice period. Musa said he should nonetheless have been paid his basic salary. Instead, the company deducted this amount from the end-of-service benefits he was entitled to. When Musa declined the company’s offer to change his working location in exchange for rescinding his resignation, just two days before the end of his notice period his employer cancelled his residence permit. Musa resigned himself to being sent home and having to return to Qatar on a new visa. However, the company had other ideas. In mid-September, Musa discovered his employer had also filed an absconding charge against him, even though he was still living in their accommodation. He told Amnesty International:“I want them to drop the case so I can stay in Qatar to support my family and my brother who is very sick. I haven't been earning for months. I sold my land. I need compensation.”</v>
          </cell>
        </row>
        <row r="421">
          <cell r="B421" t="str">
            <v>https://www.business-humanrights.org/en/latest-news/full-report-reality-check-2021-a-year-to-the-2022-world-cup-the-state-of-of-migrant-workers-rights-in-qatar/</v>
          </cell>
          <cell r="J421" t="str">
            <v>Not Reported (Employer - Sector not reported/applicable)</v>
          </cell>
          <cell r="K421" t="str">
            <v>Failing to renew visas;Restricted Mobility;Very Low Wages</v>
          </cell>
          <cell r="L421" t="str">
            <v>Migrant &amp; immigrant workers (1 - Unknown Location - Gardening &amp; landscaping)</v>
          </cell>
          <cell r="M421" t="str">
            <v>NGO</v>
          </cell>
          <cell r="N421" t="str">
            <v>No</v>
          </cell>
          <cell r="Q421" t="str">
            <v>None reported.</v>
          </cell>
          <cell r="S421" t="str">
            <v>QA</v>
          </cell>
          <cell r="T421">
            <v>1</v>
          </cell>
          <cell r="U421">
            <v>44516</v>
          </cell>
          <cell r="V421">
            <v>2744</v>
          </cell>
          <cell r="X421" t="str">
            <v>In November 2021 Amnesty brought out their "Reality Check" report on the state of migrant workers' rights in Qatar. In this case (p22) a worker (Wilson) told Amnesty: “The salary is very small. The work is hard. We are working outside in this harsh climate... I was telling the General Manager, ‘I’ve got my kid, my family’. I was getting very little, QR900 (US $247). And there was an opportunity to change but they could not release me.” When he tried again it was also refused under the new system and then his employer cancelled his visa."</v>
          </cell>
        </row>
        <row r="422">
          <cell r="B422" t="str">
            <v>https://www.business-humanrights.org/en/latest-news/full-report-reality-check-2021-a-year-to-the-2022-world-cup-the-state-of-of-migrant-workers-rights-in-qatar/</v>
          </cell>
          <cell r="J422" t="str">
            <v>Not Reported (Employer - Sector not reported/applicable)</v>
          </cell>
          <cell r="K422" t="str">
            <v>Restricted Mobility</v>
          </cell>
          <cell r="L422" t="str">
            <v>Migrant &amp; immigrant workers (Unknown Number - Unknown Location - Unknown Sector)</v>
          </cell>
          <cell r="M422" t="str">
            <v>NGO</v>
          </cell>
          <cell r="N422" t="str">
            <v>No</v>
          </cell>
          <cell r="Q422" t="str">
            <v>None reported.</v>
          </cell>
          <cell r="S422" t="str">
            <v>QA</v>
          </cell>
          <cell r="T422" t="str">
            <v>Number unknown</v>
          </cell>
          <cell r="U422">
            <v>44516</v>
          </cell>
          <cell r="V422">
            <v>2749</v>
          </cell>
          <cell r="X422" t="str">
            <v>In November 2021 Amnesty brought out their "Reality Check" report on the state of migrant workers' rights in Qatar. In this case (p15) a worker described all the steps an employer will go to frustrate a request to change jobs. He said: “Sometimes the papers get 'lost' and you wait for months. If you are working eight hours and can find jobs, they make you work 12 hours, or they take you very far into the desert so you cannot apply to jobs."</v>
          </cell>
        </row>
        <row r="423">
          <cell r="B423" t="str">
            <v>https://www.business-humanrights.org/en/latest-news/full-report-reality-check-2021-a-year-to-the-2022-world-cup-the-state-of-of-migrant-workers-rights-in-qatar/</v>
          </cell>
          <cell r="J423" t="str">
            <v>Not Reported (Employer - Sector not reported/applicable)</v>
          </cell>
          <cell r="K423" t="str">
            <v>Restricted Mobility</v>
          </cell>
          <cell r="L423" t="str">
            <v>Migrant &amp; immigrant workers (Unknown Number - Unknown Location - Unknown Sector)</v>
          </cell>
          <cell r="M423" t="str">
            <v>NGO</v>
          </cell>
          <cell r="N423" t="str">
            <v>No</v>
          </cell>
          <cell r="Q423" t="str">
            <v>None reported.</v>
          </cell>
          <cell r="S423" t="str">
            <v>QA</v>
          </cell>
          <cell r="T423" t="str">
            <v>Number unknown</v>
          </cell>
          <cell r="U423">
            <v>44516</v>
          </cell>
          <cell r="V423">
            <v>2748</v>
          </cell>
          <cell r="X423" t="str">
            <v>In November 2021 Amnesty brought out their "Reality Check" report on the state of migrant workers' rights in Qatar. In this case (p15) a worker described how an employer blocked his request to change jobs.  He said: “I wanted to change jobs and I passed the interview, and they gave me an offer letter. The [new company] wanted a [signed] resignation letter so I went to the [current company’s] office three different days and they just made drama and refused to give me the resignation letter. It was January 2021, after the new law. I got tired so I just left the [new] job [and remained in the current company].”</v>
          </cell>
        </row>
        <row r="424">
          <cell r="B424" t="str">
            <v>https://www.business-humanrights.org/en/latest-news/full-report-reality-check-2021-a-year-to-the-2022-world-cup-the-state-of-of-migrant-workers-rights-in-qatar/</v>
          </cell>
          <cell r="J424" t="str">
            <v>Not Reported (Employer - Sector not reported/applicable)</v>
          </cell>
          <cell r="K424" t="str">
            <v>Failing to renew visas;Intimidation &amp; Threats;Restricted Mobility</v>
          </cell>
          <cell r="L424" t="str">
            <v>Migrant &amp; immigrant workers (Unknown Number - Asia &amp; Pacific - Unknown Sector);Migrant &amp; immigrant workers (Unknown Number - PH - Unknown Sector)</v>
          </cell>
          <cell r="M424" t="str">
            <v>NGO</v>
          </cell>
          <cell r="N424" t="str">
            <v>No</v>
          </cell>
          <cell r="Q424" t="str">
            <v>None reported.</v>
          </cell>
          <cell r="S424" t="str">
            <v>QA</v>
          </cell>
          <cell r="T424">
            <v>1</v>
          </cell>
          <cell r="U424">
            <v>44516</v>
          </cell>
          <cell r="V424">
            <v>2755</v>
          </cell>
          <cell r="X424" t="str">
            <v>In November 2021 Amnesty brought out their "Reality Check" report on the state of migrant workers' rights in Qatar. In this case (p8) a worker said that employers are still requiring an NOC and that her current employer would not provide one and had threatened to send her back to the Philippines.</v>
          </cell>
        </row>
        <row r="425">
          <cell r="B425" t="str">
            <v>https://www.business-humanrights.org/en/latest-news/full-report-reality-check-2021-a-year-to-the-2022-world-cup-the-state-of-of-migrant-workers-rights-in-qatar/</v>
          </cell>
          <cell r="J425" t="str">
            <v>Not Reported (Employer - Sector not reported/applicable)</v>
          </cell>
          <cell r="K425" t="str">
            <v>Recruitment Fees</v>
          </cell>
          <cell r="L425" t="str">
            <v>Migrant &amp; immigrant workers (Unknown Number - Unknown Location - Unknown Sector)</v>
          </cell>
          <cell r="M425" t="str">
            <v>NGO</v>
          </cell>
          <cell r="N425" t="str">
            <v>No</v>
          </cell>
          <cell r="Q425" t="str">
            <v>None reported.</v>
          </cell>
          <cell r="S425" t="str">
            <v>QA</v>
          </cell>
          <cell r="T425" t="str">
            <v>Number unknown</v>
          </cell>
          <cell r="U425">
            <v>44516</v>
          </cell>
          <cell r="V425">
            <v>2754</v>
          </cell>
          <cell r="X425" t="str">
            <v>In November 2021 Amnesty brought out their "Reality Check" report on the state of migrant workers' rights in Qatar. In this case (p10) a worker reported paying US$1,200 to a recruitment agent in his home country to get his job in Qatar.</v>
          </cell>
        </row>
        <row r="426">
          <cell r="B426" t="str">
            <v>https://www.business-humanrights.org/en/latest-news/full-report-reality-check-2021-a-year-to-the-2022-world-cup-the-state-of-of-migrant-workers-rights-in-qatar/</v>
          </cell>
          <cell r="J426" t="str">
            <v>Not Reported (Employer - Sector not reported/applicable)</v>
          </cell>
          <cell r="K426" t="str">
            <v>Intimidation &amp; Threats;Restricted Mobility</v>
          </cell>
          <cell r="L426" t="str">
            <v>Migrant &amp; immigrant workers (Unknown Number - Africa - Unknown Sector);Migrant &amp; immigrant workers (Unknown Number - UG - Unknown Sector)</v>
          </cell>
          <cell r="M426" t="str">
            <v>NGO</v>
          </cell>
          <cell r="N426" t="str">
            <v>No</v>
          </cell>
          <cell r="Q426" t="str">
            <v>None reported.</v>
          </cell>
          <cell r="S426" t="str">
            <v>QA</v>
          </cell>
          <cell r="T426" t="str">
            <v>Number unknown</v>
          </cell>
          <cell r="U426">
            <v>44516</v>
          </cell>
          <cell r="V426">
            <v>2753</v>
          </cell>
          <cell r="X426" t="str">
            <v>In November 2021 Amnesty brought out their "Reality Check" report on the state of migrant workers' rights in Qatar. In this case a worker from Uganda (p12) told Amnesty: "There are very many who want to change job, but they failed. The method was they got a message saying 'rejected'. About 100 could apply but they only approve five or so. The company can then maybe mistreat them psychologically. [The company] get told [by MADLSA] that “so and so is trying to change” and then they harass people."</v>
          </cell>
        </row>
        <row r="427">
          <cell r="B427" t="str">
            <v>https://www.business-humanrights.org/en/latest-news/the-cost-of-contagion-the-consequences-of-covid-19-for-migrant-workers-in-the-gulf-2/</v>
          </cell>
          <cell r="C427" t="str">
            <v>Toyota (Employer)</v>
          </cell>
          <cell r="F427" t="str">
            <v>Automobile &amp; other motor vehicles</v>
          </cell>
          <cell r="K427" t="str">
            <v>Non-payment of Wages;Precarious/unsuitable living conditions</v>
          </cell>
          <cell r="L427" t="str">
            <v>Migrant &amp; immigrant workers (1 - IN - Automobile &amp; other motor vehicles)</v>
          </cell>
          <cell r="M427" t="str">
            <v>NGO</v>
          </cell>
          <cell r="N427" t="str">
            <v>Yes</v>
          </cell>
          <cell r="O427" t="str">
            <v>Resource Centre</v>
          </cell>
          <cell r="Q427" t="str">
            <v>None reported. Toyota did not respond to the Resource Centre's invitation to respond to the allegations.</v>
          </cell>
          <cell r="S427" t="str">
            <v>AE</v>
          </cell>
          <cell r="T427" t="str">
            <v>Number unknown</v>
          </cell>
          <cell r="U427">
            <v>43891</v>
          </cell>
          <cell r="V427">
            <v>2264</v>
          </cell>
          <cell r="X427" t="str">
            <v>In November 2020, NGO Equidem launched a report highlighting the impact of COVID-19 on migrant workers in Saudi Arabia, Qatar and UAE, based on 206 interviews with workers. _x000D_
_x000D_
Workers at Toyota Co. in Dubai reported a range of labour abuses to Equidem including sudden cuts to salaries and withheld wages even after work resumed. Workers reported being unable to pay off debts and being forced to move into cramped accommodation due to unaffordable rent cost.</v>
          </cell>
        </row>
        <row r="428">
          <cell r="B428" t="str">
            <v>https://www.business-humanrights.org/en/latest-news/the-cost-of-contagion-the-consequences-of-covid-19-for-migrant-workers-in-the-gulf-2/</v>
          </cell>
          <cell r="C428" t="str">
            <v>Ghantoot Gulf Contracting (Employer)</v>
          </cell>
          <cell r="F428" t="str">
            <v>Construction;Diversified/Conglomerates</v>
          </cell>
          <cell r="K428" t="str">
            <v>Non-payment of Wages;Restricted Mobility;Right to food</v>
          </cell>
          <cell r="L428" t="str">
            <v>Migrant &amp; immigrant workers (Unknown Number - Unknown Location - Construction)</v>
          </cell>
          <cell r="M428" t="str">
            <v>NGO</v>
          </cell>
          <cell r="N428" t="str">
            <v>Yes</v>
          </cell>
          <cell r="O428" t="str">
            <v>Resource Centre</v>
          </cell>
          <cell r="Q428" t="str">
            <v>Equidem wrote to the Dubai Expo with their findings; the Dubai Expo committee did provide a response. Ghantoot did not respond to the Resource Centre invitation for a response.</v>
          </cell>
          <cell r="S428" t="str">
            <v>AE</v>
          </cell>
          <cell r="T428">
            <v>1800</v>
          </cell>
          <cell r="U428">
            <v>43983</v>
          </cell>
          <cell r="V428">
            <v>2261</v>
          </cell>
          <cell r="X428" t="str">
            <v>In November 2020, NGO Equidem launched a report highlighting the impact of COVID-19 on migrant workers in Saudi Arabia, Qatar and UAE, based on 206 interviews with workers. _x000D_
_x000D_
Workers with Dubai Expo contractor Ghantoot told Equidem 1,800 workers were without food as their catering company had stopped delievering, allegedly due to lack of payments from Ghantoot. Workers also stated they were owed outstanding salary and that the company fired half its workers after the start of the lockdown, with none of them paid salary or benefits. Those who wanted to return home were not provided with air tickets.</v>
          </cell>
        </row>
        <row r="429">
          <cell r="B429" t="str">
            <v>https://www.business-humanrights.org/en/latest-news/the-cost-of-contagion-the-consequences-of-covid-19-for-migrant-workers-in-the-gulf-2/</v>
          </cell>
          <cell r="C429" t="str">
            <v>JML Facades (Employer)</v>
          </cell>
          <cell r="F429" t="str">
            <v>Construction</v>
          </cell>
          <cell r="K429" t="str">
            <v>Non-payment of Wages;Restricted Mobility;Right to food</v>
          </cell>
          <cell r="L429" t="str">
            <v>Migrant &amp; immigrant workers (1 - IN - Construction)</v>
          </cell>
          <cell r="M429" t="str">
            <v>NGO</v>
          </cell>
          <cell r="N429" t="str">
            <v>Yes</v>
          </cell>
          <cell r="O429" t="str">
            <v>Equidem; Resource Centre</v>
          </cell>
          <cell r="Q429" t="str">
            <v>Equidem wrote to the Dubai Expo with their findings; the Dubai Expo committee did provide a response. JML did not respond to the Resource Centre invitation for a response.</v>
          </cell>
          <cell r="S429" t="str">
            <v>AE</v>
          </cell>
          <cell r="T429">
            <v>100</v>
          </cell>
          <cell r="U429">
            <v>44013</v>
          </cell>
          <cell r="V429">
            <v>2260</v>
          </cell>
          <cell r="X429" t="str">
            <v>In November 2020, NGO Equidem launched a report highlighting the impact of COVID-19 on migrant workers in Saudi Arabia, Qatar and UAE, based on 206 interviews with workers. _x000D_
_x000D_
Workers with Dubai Expo subcontractor JML (UAE) LLC told Equidem that workers had not received salary since the start of 2020 despite being told they would be paid. They also said the food allowance given during the pandemic was insufficient and that it would be deducted from workers' salary when they resumed work. One worker told Equidem over 100 workers did not receive their end of service settlements when the company fired them. The company did not provide return tickets home.</v>
          </cell>
        </row>
        <row r="430">
          <cell r="B430" t="str">
            <v>https://www.business-humanrights.org/en/latest-news/the-cost-of-contagion-the-consequences-of-covid-19-for-migrant-workers-in-the-gulf-2/</v>
          </cell>
          <cell r="C430" t="str">
            <v>National Recruitment Co. (NATREC) (Employer);Saudi Aramco (Client)</v>
          </cell>
          <cell r="F430" t="str">
            <v>Construction;Oil, gas &amp; coal</v>
          </cell>
          <cell r="K430" t="str">
            <v>Deaths;Denial of Freedom of Expression/Assembly;Failing to renew visas;Health: General (including workplace health &amp; safety);Intimidation &amp; Threats;Non-payment of Wages;Precarious/unsuitable living conditions;Right to food;Withholding Passports</v>
          </cell>
          <cell r="L430" t="str">
            <v>Migrant &amp; immigrant workers (1 - BD - Construction);Migrant &amp; immigrant workers (Unknown Number - IN - Construction);Migrant &amp; immigrant workers (Unknown Number - Unknown Location - Construction)</v>
          </cell>
          <cell r="M430" t="str">
            <v>NGO</v>
          </cell>
          <cell r="N430" t="str">
            <v>Yes</v>
          </cell>
          <cell r="O430" t="str">
            <v>Resource Centre; Equidem</v>
          </cell>
          <cell r="Q430" t="str">
            <v>None of the subcontractors replied to Equidem's sharing the findings; Saudi Aramco did provide a response. At least one worker contacted his embassy who took no action. The Resource Centre invited NATREC to respond; it did not.</v>
          </cell>
          <cell r="S430" t="str">
            <v>SA</v>
          </cell>
          <cell r="T430" t="str">
            <v>Number unknown</v>
          </cell>
          <cell r="U430">
            <v>44013</v>
          </cell>
          <cell r="V430">
            <v>2234</v>
          </cell>
          <cell r="X430"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an employee of National Recruitment Company of Saudi Arabia, (NATREC) told Equidem they had not been paid since January 2020 and that when employees asked for wages they were threatened by the company if they spoke out. The company also fired employees without granting their owed wages or end-of-service benefits and that workers had insufficient food. One worker who worked throughout the lockdown said workers felt threatened by the possibility the company could bring an absconding case against them if they complained._x000D_
_x000D_
Another worker told Equidem their iqama (residency permit) had expired at the beginning of 2020 meaning they cannot access the public health system. During the lockdown he and many others fell ill but were unable to go to the hospital and the company reduced salaries for taking sick leave. One worker with an expired iqama told Equidem that the company had taken his pasport._x000D_
_x000D_
Workers also raised fears of a lack of social distancing, citing crowded conditions of hundreds of people in one building and 250 people sharing one kitchen._x000D_
_x000D_
One Bangladeshi worker reportedly committeed suicide; a co-worker attributed the cause to stress and anxiety directly linked to the fact the company did not pay wages.</v>
          </cell>
        </row>
        <row r="431">
          <cell r="B431" t="str">
            <v>https://www.business-humanrights.org/en/latest-news/the-cost-of-contagion-the-consequences-of-covid-19-for-migrant-workers-in-the-gulf-2/</v>
          </cell>
          <cell r="C431" t="str">
            <v>International Recruitment Co. (Employer);Saudi Aramco (Client)</v>
          </cell>
          <cell r="F431" t="str">
            <v>Oil, gas &amp; coal;Recruitment agencies</v>
          </cell>
          <cell r="K431" t="str">
            <v>Beatings &amp; violence;Failing to renew visas;Health: General (including workplace health &amp; safety);Non-payment of Wages;Precarious/unsuitable living conditions;Right to food;Withholding Passports</v>
          </cell>
          <cell r="L431" t="str">
            <v>Migrant &amp; immigrant workers (Unknown Number - Unknown Location - Labour supplier)</v>
          </cell>
          <cell r="M431" t="str">
            <v>NGO</v>
          </cell>
          <cell r="N431" t="str">
            <v>Yes</v>
          </cell>
          <cell r="O431" t="str">
            <v>Equidem</v>
          </cell>
          <cell r="Q431" t="str">
            <v>The worker repeatedly contacted the company office but the company refused to pay him._x000D_
 _x000D_
 None of the subcontractors replied to Equidem's sharing the findings; Saudi Aramco did provide a response.</v>
          </cell>
          <cell r="S431" t="str">
            <v>SA</v>
          </cell>
          <cell r="T431" t="str">
            <v>Number unknown</v>
          </cell>
          <cell r="U431">
            <v>44013</v>
          </cell>
          <cell r="V431">
            <v>2250</v>
          </cell>
          <cell r="X431" t="str">
            <v>In November 2020, NGO Equidem launched a report highlighting the impact of COVID-19 on migrant workers in Saudi Arabia, Qatar and UAE, based on 206 interviews with workers. _x000D_
_x000D_
A worker at Aramco subcontractor International Recruitment Co. told Equidem that they were reliant on their personal network for housing and food after the company stopped paying him and did not provide him with food when they terminated him. He took a loan from relatives and is staying with a relative. Other workers reportedly did not receive their end of service benefit._x000D_
_x000D_
Another worker also reported that workers did not have sufficient protective equipment and were working in dangerous conditions in a gas plant; workers were unable to access healthcare facilities because their iqamas (residency permits) had expired and the company did not renew it. He also recounted being physically abused at the company and that the company had confiscated his passport.</v>
          </cell>
        </row>
        <row r="432">
          <cell r="B432" t="str">
            <v>https://www.business-humanrights.org/en/latest-news/the-cost-of-contagion-the-consequences-of-covid-19-for-migrant-workers-in-the-gulf-2/</v>
          </cell>
          <cell r="C432" t="str">
            <v>Kass International (Unknown);Saudi Aramco (Unknown)</v>
          </cell>
          <cell r="F432" t="str">
            <v>Construction;Oil, gas &amp; coal</v>
          </cell>
          <cell r="K432" t="str">
            <v>Debt Bondage</v>
          </cell>
          <cell r="L432" t="str">
            <v>Migrant &amp; immigrant workers (1 - IN - Construction)</v>
          </cell>
          <cell r="M432" t="str">
            <v>NGO</v>
          </cell>
          <cell r="N432" t="str">
            <v>Yes</v>
          </cell>
          <cell r="O432" t="str">
            <v>Resource Centre</v>
          </cell>
          <cell r="Q432" t="str">
            <v>None reported. Kass International did not respond to the Resource Centre's request for comment.</v>
          </cell>
          <cell r="S432" t="str">
            <v>SA</v>
          </cell>
          <cell r="T432" t="str">
            <v>Number unknown</v>
          </cell>
          <cell r="U432">
            <v>44013</v>
          </cell>
          <cell r="V432">
            <v>2249</v>
          </cell>
          <cell r="X432" t="str">
            <v>In November 2020, NGO Equidem launched a report highlighting the impact of COVID-19 on migrant workers in Saudi Arabia, Qatar and UAE, based on 206 interviews with workers. _x000D_
_x000D_
One worker at Aramco subcontractor Kass International Contracting Co. told Equidem he had only received 10% of his salary during the lockdown period but that the company had been paying their salaries irregularly for two years.</v>
          </cell>
        </row>
        <row r="433">
          <cell r="B433" t="str">
            <v>https://www.business-humanrights.org/en/latest-news/the-cost-of-contagion-the-consequences-of-covid-19-for-migrant-workers-in-the-gulf-2/</v>
          </cell>
          <cell r="C433" t="str">
            <v>Alodood Contracting Co. (Employer)</v>
          </cell>
          <cell r="F433" t="str">
            <v>Construction</v>
          </cell>
          <cell r="K433" t="str">
            <v>Health: General (including workplace health &amp; safety);Non-payment of Wages;Precarious/unsuitable living conditions</v>
          </cell>
          <cell r="L433" t="str">
            <v>Migrant &amp; immigrant workers (Unknown Number - Unknown Location - Construction)</v>
          </cell>
          <cell r="M433" t="str">
            <v>NGO</v>
          </cell>
          <cell r="N433" t="str">
            <v>Yes</v>
          </cell>
          <cell r="O433" t="str">
            <v>Resource Centre</v>
          </cell>
          <cell r="Q433" t="str">
            <v>None reported. The Resource Centre invited Alodood to provide a response; they did not.</v>
          </cell>
          <cell r="S433" t="str">
            <v>SA</v>
          </cell>
          <cell r="T433" t="str">
            <v>Number unknown</v>
          </cell>
          <cell r="U433">
            <v>44013</v>
          </cell>
          <cell r="V433">
            <v>2245</v>
          </cell>
          <cell r="X433" t="str">
            <v>In November 2020, NGO Equidem launched a report highlighting the impact of COVID-19 on migrant workers in Saudi Arabia, Qatar and UAE, based on 206 interviews with workers._x000D_
_x000D_
Workers from Alodood Contracting Co. reported that the company had stopped paying workers since the lockdown was announced - at the time of the interview workers had been without pay for three months, but even after work resumed workers did not receive salary. At least one worker interviewed did not have money to buy food and was forced to borrow money from friends to buy basics. The company allegedly sent workers home without salary or other benefits._x000D_
_x000D_
The worker also reported concerns to Equidem regarding the impossibility of practising social distancing in a crowded labour accommodation. While the company did provide information for workers on COVID-19 and infection risk, they failed to provide masks, gloves and sanitizers, despite promising too. The company said that workers without equipment would not be allowed to work and workers had to buy their own.</v>
          </cell>
        </row>
        <row r="434">
          <cell r="B434" t="str">
            <v>https://www.business-humanrights.org/en/latest-news/the-cost-of-contagion-the-consequences-of-covid-19-for-migrant-workers-in-the-gulf-2/</v>
          </cell>
          <cell r="C434" t="str">
            <v>Azmeel Contracting and Construction Corporation (Employer);Saudi Aramco (Client)</v>
          </cell>
          <cell r="F434" t="str">
            <v>Construction;Oil, gas &amp; coal</v>
          </cell>
          <cell r="K434" t="str">
            <v>Failing to renew visas;Health: General (including workplace health &amp; safety);Non-payment of Wages;Precarious/unsuitable living conditions;Right to food</v>
          </cell>
          <cell r="L434" t="str">
            <v>Migrant &amp; immigrant workers (Unknown Number - Unknown Location - Construction)</v>
          </cell>
          <cell r="M434" t="str">
            <v>NGO</v>
          </cell>
          <cell r="N434" t="str">
            <v>Yes</v>
          </cell>
          <cell r="O434" t="str">
            <v>Resource Centre; Equidem</v>
          </cell>
          <cell r="Q434" t="str">
            <v>None of the subcontractors replied to Equidem's sharing the findings; Saudi Aramco did provide a response. Azmeel did not respond to the Resource Centre's invitation for them to provide a response.</v>
          </cell>
          <cell r="S434" t="str">
            <v>SA</v>
          </cell>
          <cell r="T434">
            <v>3000</v>
          </cell>
          <cell r="U434">
            <v>44013</v>
          </cell>
          <cell r="V434">
            <v>2235</v>
          </cell>
          <cell r="X434"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an employee of Azmeel Contracting Co. reported that he had not been paid since February 2020 and lockdown and had been forced to take a loan. Even after work started back up workers were waiting on wages. More than 1,000 workers had reportedly been fired and had not received any payment._x000D_
_x000D_
Another worker told Equidem that they had not been paid a food allowance while stranded a their labour camp and they could not afford sufficient food._x000D_
_x000D_
Another told Equidem that his iqama (residency permit) has been expired for over a year; 3,000 other people from the company in the same labour camp also have an expired permit meaning they live like "bonded laborers". They consequently cannot access the public health system. One worker reported that he had to borrow money from relatives to afford medicine.</v>
          </cell>
        </row>
        <row r="435">
          <cell r="B435" t="str">
            <v>https://www.business-humanrights.org/en/latest-news/the-cost-of-contagion-the-consequences-of-covid-19-for-migrant-workers-in-the-gulf-2/</v>
          </cell>
          <cell r="C435" t="str">
            <v>Bader H. Al-Hussaini &amp; Sons (Employer);Saudi Aramco (Client)</v>
          </cell>
          <cell r="F435" t="str">
            <v>Construction;Oil, gas &amp; coal</v>
          </cell>
          <cell r="K435" t="str">
            <v>Failing to renew visas;Health: General (including workplace health &amp; safety);Non-payment of Wages;Restricted Mobility</v>
          </cell>
          <cell r="L435" t="str">
            <v>Migrant &amp; immigrant workers (2 - IN - Construction)</v>
          </cell>
          <cell r="M435" t="str">
            <v>NGO</v>
          </cell>
          <cell r="N435" t="str">
            <v>Yes</v>
          </cell>
          <cell r="O435" t="str">
            <v>Resource Centre; Equidem</v>
          </cell>
          <cell r="Q435" t="str">
            <v>The worker had taken his case to the labour court with no progress and said "the Court is not settling the issue because of my language barrier."_x000D_
 _x000D_
 None of the subcontractors replied to Equidem's sharing the findings; Saudi Aramco did provide a response. The Resource Centre also approached Bader H. Al-Hussaini &amp; Sons for response; they did not respond.</v>
          </cell>
          <cell r="S435" t="str">
            <v>SA</v>
          </cell>
          <cell r="T435" t="str">
            <v>Number unknown</v>
          </cell>
          <cell r="U435">
            <v>44075</v>
          </cell>
          <cell r="V435">
            <v>2230</v>
          </cell>
          <cell r="X435"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workers employed by subcontractor Badr H. Al-Hussaini &amp; Sons Co. reported that their employer does not pay wages on time - workers are waiting on salary from as far back as 2014 with no explanation. They also reported that the company will not grant no objection certificates and have withheld workers' salaries and vacation pay so that they are unable to take holiday and see family._x000D_
_x000D_
Another worker told Equidem that the company only renewed workers' iqamas (residency permits) every 3-4 years; they last expired in December 2019. Without iqamas workers are unable to access the health system, transfer money home or leave the country. They are also afraid to leave the labour camp in case police arrest them.</v>
          </cell>
        </row>
        <row r="436">
          <cell r="B436" t="str">
            <v>https://www.business-humanrights.org/en/latest-news/the-cost-of-contagion-the-consequences-of-covid-19-for-migrant-workers-in-the-gulf-2/</v>
          </cell>
          <cell r="C436" t="str">
            <v>Civil Works Co. (Employer)</v>
          </cell>
          <cell r="F436" t="str">
            <v>Construction</v>
          </cell>
          <cell r="K436" t="str">
            <v>Failing to renew visas;Health: General (including workplace health &amp; safety);Non-payment of Wages;Right to food</v>
          </cell>
          <cell r="L436" t="str">
            <v>Migrant &amp; immigrant workers (Unknown Number - Unknown Location - Cleaning &amp; maintenance)</v>
          </cell>
          <cell r="M436" t="str">
            <v>NGO</v>
          </cell>
          <cell r="N436" t="str">
            <v>Yes</v>
          </cell>
          <cell r="O436" t="str">
            <v>Resource Centre</v>
          </cell>
          <cell r="Q436" t="str">
            <v>None reported. Civil Works Co. did not respond to the Resource Centre.</v>
          </cell>
          <cell r="S436" t="str">
            <v>SA</v>
          </cell>
          <cell r="T436">
            <v>1</v>
          </cell>
          <cell r="U436">
            <v>44013</v>
          </cell>
          <cell r="V436">
            <v>2247</v>
          </cell>
          <cell r="X436" t="str">
            <v>In November 2020, NGO Equidem launched a report highlighting the impact of COVID-19 on migrant workers in Saudi Arabia, Qatar and UAE, based on 206 interviews with workers. One worker at Civil Works Co. told Equidem that he contined to work throughout the lockdown period but his company only paid him half his salary. Workers' visas were cancelled and Indian workers were repatriated despite their contract period being ongoing. Workers were made to sign a document that was not explained to them and their contracts were subsequently terminated without workers being paid salaries or end-of-service benefits. Workers reported being reliant on borrowing money from friends and family to buy food. Another worker told Equidem that because his employer had failed to renew iqama (work permits), workers were unable to access the public health system and workers had to buy their own medicine. The company also reportedly deducted salary from workers who took leave.</v>
          </cell>
        </row>
        <row r="437">
          <cell r="B437" t="str">
            <v>https://www.business-humanrights.org/en/latest-news/the-cost-of-contagion-the-consequences-of-covid-19-for-migrant-workers-in-the-gulf-2/</v>
          </cell>
          <cell r="C437" t="str">
            <v>Al Rashid Trading &amp; Contracting (Employer);Saudi Aramco (Client)</v>
          </cell>
          <cell r="F437" t="str">
            <v>Construction;Oil, gas &amp; coal</v>
          </cell>
          <cell r="K437" t="str">
            <v>Health: General (including workplace health &amp; safety);Intimidation &amp; Threats;Non-payment of Wages;Right to food;Unfair Dismissal</v>
          </cell>
          <cell r="L437" t="str">
            <v>Migrant &amp; immigrant workers (Unknown Number - Unknown Location - Construction)</v>
          </cell>
          <cell r="M437" t="str">
            <v>NGO</v>
          </cell>
          <cell r="N437" t="str">
            <v>Yes</v>
          </cell>
          <cell r="O437" t="str">
            <v>Resource Centre; Equidem</v>
          </cell>
          <cell r="Q437" t="str">
            <v>None of the subcontractors replied to Equidem's sharing the findings; Saudi Aramco did provide a response. The Resource Centre also invited Al Rashid to respond to the report; they did not.</v>
          </cell>
          <cell r="S437" t="str">
            <v>SA</v>
          </cell>
          <cell r="T437" t="str">
            <v>Number unknown</v>
          </cell>
          <cell r="U437">
            <v>44013</v>
          </cell>
          <cell r="V437">
            <v>2233</v>
          </cell>
          <cell r="X437" t="str">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employees of Al Rashid Co. reported that the company fired workers for asking for their salary and did not pay either owed salary or benefit. Workers felt afraid to say anything to their employers and reported barely having enough money for food._x000D_
_x000D_
The worker did report that the company gave workers information on infection control but did not provide workers with safety kits including masks which they had to buy with their own money.</v>
          </cell>
        </row>
        <row r="438">
          <cell r="B438" t="str">
            <v>https://www.business-humanrights.org/en/latest-news/the-cost-of-contagion-the-consequences-of-covid-19-for-migrant-workers-in-the-gulf-2/</v>
          </cell>
          <cell r="C438" t="str">
            <v>Al Jeraisy (Employer)</v>
          </cell>
          <cell r="F438" t="str">
            <v>Construction</v>
          </cell>
          <cell r="K438" t="str">
            <v>COVID-19;Health: General (including workplace health &amp; safety);Non-payment of Wages;Precarious/unsuitable living conditions;Right to food</v>
          </cell>
          <cell r="L438" t="str">
            <v>Migrant &amp; immigrant workers (500 - Unknown Location - Technology, telecom &amp; electronics)</v>
          </cell>
          <cell r="M438" t="str">
            <v>NGO</v>
          </cell>
          <cell r="N438" t="str">
            <v>Yes</v>
          </cell>
          <cell r="O438" t="str">
            <v>Resource Centre</v>
          </cell>
          <cell r="Q438" t="str">
            <v>None reported. Al Jeraisy did not respond to the Resource Centre.</v>
          </cell>
          <cell r="S438" t="str">
            <v>SA</v>
          </cell>
          <cell r="T438">
            <v>500</v>
          </cell>
          <cell r="U438">
            <v>44013</v>
          </cell>
          <cell r="V438">
            <v>2708</v>
          </cell>
          <cell r="X438" t="str">
            <v>"In November 2020, NGO Equidem launched a report highlighting the impact of COVID-19 on migrant workers in Saudi Arabia, Qatar and UAE, based on 206 interviews with workers._x000D_
_x000D_
Workers with Al Jeraisy Group told Equidem the company fired up to 500 workers and did not grant them owed salary or end-of-service benefits. The workers report they were forced to sign a letter that was only in Arabic - they believe it was a resignation letter. Other workers who remained in the camp at the time were stranded without pay and did not have money to buy food._x000D_
_x000D_
One construction worker employed by the company raised concerns regarding the impossibility of social distancing at their labour camp and infection risks of crowded accommodation._x000D_
_x000D_
Workers who were returning to their home countries were not provided with PPE, despite being unable to return without them. One worker told Equidem that he had to borrow money from friends to do so."</v>
          </cell>
        </row>
        <row r="439">
          <cell r="B439" t="str">
            <v>https://www.business-humanrights.org/en/latest-news/the-cost-of-contagion-the-consequences-of-covid-19-for-migrant-workers-in-the-gulf-2/</v>
          </cell>
          <cell r="C439" t="str">
            <v>Offroad Group (Employer)</v>
          </cell>
          <cell r="F439" t="str">
            <v>Cleaning &amp; maintenance</v>
          </cell>
          <cell r="K439" t="str">
            <v>Non-payment of Wages</v>
          </cell>
          <cell r="L439" t="str">
            <v>Migrant &amp; immigrant workers (Unknown Number - NP - Cleaning &amp; maintenance)</v>
          </cell>
          <cell r="M439" t="str">
            <v>NGO</v>
          </cell>
          <cell r="N439" t="str">
            <v>Yes</v>
          </cell>
          <cell r="O439" t="str">
            <v>Resource Centre</v>
          </cell>
          <cell r="Q439" t="str">
            <v>None reported. Offroad did not respond to the Resource Centre's request for comment.</v>
          </cell>
          <cell r="R439" t="str">
            <v>https://www.business-humanrights.org/en/latest-news/ngo-report-finds-gulf-govts-covid-19-response-puts-thousands-of-migrant-workers-at-risk-of-racial-discrimination-labour-abuses/</v>
          </cell>
          <cell r="S439" t="str">
            <v>QA</v>
          </cell>
          <cell r="T439" t="str">
            <v>Number unknown</v>
          </cell>
          <cell r="U439">
            <v>43891</v>
          </cell>
          <cell r="V439">
            <v>2590</v>
          </cell>
          <cell r="X439" t="str">
            <v>In November 2020, NGO Equidem launched a report highlighting the impact of COVID-19 on migrant workers in Saudi Arabia, Qatar and UAE, based on 206 interviews with workers. One Nepalese national working as a cleaner at Offroad Group WLL said  that he and his colleagues were not able to negotiate with their employer about whether to take unpaid leave or not despite the Qatar legal requirement, and that he had been left without money for himself and to send home to family.</v>
          </cell>
        </row>
        <row r="440">
          <cell r="B440" t="str">
            <v>https://www.business-humanrights.org/en/latest-news/the-cost-of-contagion-the-consequences-of-covid-19-for-migrant-workers-in-the-gulf-2/</v>
          </cell>
          <cell r="C440" t="str">
            <v>Imar Trading &amp; Contracting (Employer)</v>
          </cell>
          <cell r="F440" t="str">
            <v>Construction</v>
          </cell>
          <cell r="K440" t="str">
            <v>Health: General (including workplace health &amp; safety)</v>
          </cell>
          <cell r="L440" t="str">
            <v>Migrant &amp; immigrant workers (Unknown Number - NP - Construction)</v>
          </cell>
          <cell r="M440" t="str">
            <v>NGO</v>
          </cell>
          <cell r="N440" t="str">
            <v>Yes</v>
          </cell>
          <cell r="O440" t="str">
            <v>Resource Centre</v>
          </cell>
          <cell r="Q440" t="str">
            <v>None reported. Imar's response to the Resource Centre can be read in full.</v>
          </cell>
          <cell r="R440" t="str">
            <v>https://www.business-humanrights.org/en/latest-news/ngo-report-finds-gulf-govts-covid-19-response-puts-thousands-of-migrant-workers-at-risk-of-racial-discrimination-labour-abuses/</v>
          </cell>
          <cell r="S440" t="str">
            <v>QA</v>
          </cell>
          <cell r="T440" t="str">
            <v>Number unknown</v>
          </cell>
          <cell r="U440">
            <v>43891</v>
          </cell>
          <cell r="V440">
            <v>2320</v>
          </cell>
          <cell r="X440" t="str">
            <v>In November 2020, NGO Equidem launched a report highlighting the impact of COVID-19 on migrant workers in Saudi Arabia, Qatar and UAE, based on 206 interviews with workers. A Nepalese national working as a labourer at Imar Trading and Contracting, said that his employer had failed to take even the most basic preventative measures to reduce COVID-19 infection at their workplaces. He told Equidem, “The company has not given us workers the basic essentials such as masks and hand sanitizers. "It is an essential tool to prevent spreading the infection" he said. Staff of Imar Trading and Contracting also  told Equidem that their employer had not provided any information about the virus. A laundry cleaner said: “No one has explained what COVID-19 is and how to reduce the risk of infection. I have got information on my own by searching the internet or through social media,”</v>
          </cell>
        </row>
        <row r="441">
          <cell r="B441" t="str">
            <v>https://www.business-humanrights.org/en/latest-news/the-cost-of-contagion-the-consequences-of-covid-19-for-migrant-workers-in-the-gulf-2/</v>
          </cell>
          <cell r="C441" t="str">
            <v>Al Darwish Engineering (Employer)</v>
          </cell>
          <cell r="F441" t="str">
            <v>Construction;Engineering</v>
          </cell>
          <cell r="K441" t="str">
            <v>Health: General (including workplace health &amp; safety);Non-payment of Wages;Precarious/unsuitable living conditions;Unfair Dismissal</v>
          </cell>
          <cell r="L441" t="str">
            <v>Migrant &amp; immigrant workers (Unknown Number - IN - Construction);Migrant &amp; immigrant workers (Unknown Number - Unknown Location - Construction)</v>
          </cell>
          <cell r="M441" t="str">
            <v>NGO</v>
          </cell>
          <cell r="N441" t="str">
            <v>Yes</v>
          </cell>
          <cell r="O441" t="str">
            <v>Resource Centre</v>
          </cell>
          <cell r="Q441" t="str">
            <v>None reported - Al Darwish did not respond to the Resource Centre.</v>
          </cell>
          <cell r="S441" t="str">
            <v>QA</v>
          </cell>
          <cell r="T441" t="str">
            <v>Number unknown</v>
          </cell>
          <cell r="U441">
            <v>43891</v>
          </cell>
          <cell r="V441">
            <v>2327</v>
          </cell>
          <cell r="X441" t="str">
            <v>In November 2020, NGO Equidem launched a report highlighting the impact of COVID-19 on migrant workers in Saudi Arabia, Qatar and UAE, based on 206 interviews with workers.  Workers made a number of allegations against Al Darwish.   One worker with 18 years service said at the start of lockdown the company sent him home without pay for the last 2 months and final salary benefits.  They told him they would pay once he was back in India but have not and are not replying to attempts by the worker to get payment.  They report up to 2000 workers had been terminated by the company and most did not get their entitlements.  Another worker said: "The situation is very bad here. There is no space to social distance. My friends said that there are 8-10 people in each room right now. There is a line to go to toilets to baths and wash clothes. The food is available from the canteen, which is always crowded, and there is no proper sanitation there". Another  worker for Al Darwish Engineering said: "There are about four thousand people living in this camp. When the lockdown first stared, the situation here was very bad. No one followed any social distancing. There were 8-10 people in a room. There are toilets, bathrooms and laundry in one place. It was always crowded. The dining area too was very crowded. The number of people has significantly decreased now since the company fired more than thousand workers."  Workers also reported being unable to access medical services one said that workers try never to go to hospital and that if they see a doctor the company deducts a day's pay.  If they do see a doctor they are charged for tests even though they have a medical card.  The company also failed to provide adequate information to workers. Another said: “The company did not provide us any information on how to avoid infection, what safety measures to take or what to do in case anyone is infected. I feel like the reason I got infected is due to the lack of information."</v>
          </cell>
        </row>
        <row r="442">
          <cell r="B442" t="str">
            <v>https://www.business-humanrights.org/en/latest-news/qatar-2022-world-cup-mee-speaks-to-hospitality-construction-workers-some-praise-access-to-healthcare-while-others-are-improperly-paid-cannot-change-jobs/</v>
          </cell>
          <cell r="J442" t="str">
            <v>Not Reported (Employer - Hospitality)</v>
          </cell>
          <cell r="K442" t="str">
            <v>Withholding Passports</v>
          </cell>
          <cell r="L442" t="str">
            <v>Migrant &amp; immigrant workers (1 - Unknown Location - Hospitality)</v>
          </cell>
          <cell r="M442" t="str">
            <v>News outlet</v>
          </cell>
          <cell r="N442" t="str">
            <v>No</v>
          </cell>
          <cell r="Q442" t="str">
            <v>None reported.</v>
          </cell>
          <cell r="S442" t="str">
            <v>QA</v>
          </cell>
          <cell r="T442">
            <v>1</v>
          </cell>
          <cell r="U442">
            <v>44547</v>
          </cell>
          <cell r="V442">
            <v>2554</v>
          </cell>
          <cell r="X442" t="str">
            <v>News outlet Middle East Eye brought forward suspicions on the readiness of Qatar to host the World Cup given their track record with human rights abuses in an article entitled "Is Qatar Ready to Host the World Cup?".  One hospitality worker told MEE that their passport was being held by their employer, illegal under the new labour reforms.</v>
          </cell>
        </row>
        <row r="443">
          <cell r="B443" t="str">
            <v>https://www.business-humanrights.org/en/latest-news/qatar-2022-world-cup-mee-speaks-to-hospitality-construction-workers-some-praise-access-to-healthcare-while-others-are-improperly-paid-cannot-change-jobs/</v>
          </cell>
          <cell r="J443" t="str">
            <v>Not Reported (Employer - Construction)</v>
          </cell>
          <cell r="K443" t="str">
            <v>Withholding Passports</v>
          </cell>
          <cell r="L443" t="str">
            <v>Migrant &amp; immigrant workers (1 - Unknown Location - Construction)</v>
          </cell>
          <cell r="M443" t="str">
            <v>News outlet</v>
          </cell>
          <cell r="N443" t="str">
            <v>No</v>
          </cell>
          <cell r="Q443" t="str">
            <v>None reported.</v>
          </cell>
          <cell r="S443" t="str">
            <v>QA</v>
          </cell>
          <cell r="T443">
            <v>1</v>
          </cell>
          <cell r="U443">
            <v>44547</v>
          </cell>
          <cell r="V443">
            <v>2553</v>
          </cell>
          <cell r="X443" t="str">
            <v>News outlet Middle East Eye brought forward suspicions on the readiness of Qatar to host the World Cup given their track record with human rights abuses in an article entitled "Is Qatar Ready to Host the World Cup?".  One construction worker told MEE that their passport was being held by their employer, illegal under the new labour reforms.</v>
          </cell>
        </row>
        <row r="444">
          <cell r="B444" t="str">
            <v>https://www.business-humanrights.org/en/latest-news/qatar-2022-world-cup-mee-speaks-to-hospitality-construction-workers-some-praise-access-to-healthcare-while-others-are-improperly-paid-cannot-change-jobs/</v>
          </cell>
          <cell r="J444" t="str">
            <v>Not Reported (Employer - Hotel)</v>
          </cell>
          <cell r="K444" t="str">
            <v>Non-payment of Wages;Restricted Mobility</v>
          </cell>
          <cell r="L444" t="str">
            <v>Migrant &amp; immigrant workers (1 - Unknown Location - Hotel)</v>
          </cell>
          <cell r="M444" t="str">
            <v>News outlet</v>
          </cell>
          <cell r="N444" t="str">
            <v>No</v>
          </cell>
          <cell r="Q444" t="str">
            <v>None reported.</v>
          </cell>
          <cell r="S444" t="str">
            <v>QA</v>
          </cell>
          <cell r="T444">
            <v>1</v>
          </cell>
          <cell r="U444">
            <v>44547</v>
          </cell>
          <cell r="V444">
            <v>2555</v>
          </cell>
          <cell r="X444" t="str">
            <v>News outlet Middle East Eye brought forward suspicions on the readiness of Qatar to host the World Cup given their track record with human rights abuses in an article entitled "Is Qatar Ready to Host the World Cup?".  One hotel worker told MEE that to earn the minimum wage he was being forced to work overtime hours without being compensated. He wanted to leave his job but his employer would not write him an adequate reference.</v>
          </cell>
        </row>
        <row r="445">
          <cell r="B445" t="str">
            <v>https://www.business-humanrights.org/en/latest-news/qatar-albateel-security-co-allegedly-involved-in-deceptive-recruitment-practices-wage-abuses-and-strenuous-working-conditions-of-migrant-workers/</v>
          </cell>
          <cell r="C445" t="str">
            <v>AlBateel Group (Employer)</v>
          </cell>
          <cell r="F445" t="str">
            <v>Catering &amp; food services;Construction;Oil, gas &amp; coal;Security companies</v>
          </cell>
          <cell r="G445" t="str">
            <v>Aspire Zone - Doha Sports City (Unknown)</v>
          </cell>
          <cell r="H445" t="str">
            <v>Doha</v>
          </cell>
          <cell r="I445" t="str">
            <v>Sports and venues</v>
          </cell>
          <cell r="K445" t="str">
            <v>Contract Substitution;Deaths;Failing to renew visas;Health: General (including workplace health &amp; safety);Intimidation &amp; Threats;Precarious/unsuitable living conditions;Recruitment Fees;Restricted Mobility;Very Low Wages</v>
          </cell>
          <cell r="L445" t="str">
            <v>Migrant &amp; immigrant workers (1 - Africa - Security companies);Migrant &amp; immigrant workers (Unknown Number - KE - Security companies)</v>
          </cell>
          <cell r="M445" t="str">
            <v>News outlet</v>
          </cell>
          <cell r="N445" t="str">
            <v>Yes</v>
          </cell>
          <cell r="O445" t="str">
            <v>Journalist</v>
          </cell>
          <cell r="P445" t="str">
            <v>https://www.newframe.com/the-human-cost-of-the-qatar-world-cup%EF%BF%BC/</v>
          </cell>
          <cell r="Q445" t="str">
            <v>The company declined to comment.</v>
          </cell>
          <cell r="S445" t="str">
            <v>QA</v>
          </cell>
          <cell r="T445" t="str">
            <v>Number unknown</v>
          </cell>
          <cell r="U445">
            <v>44627</v>
          </cell>
          <cell r="V445">
            <v>2759</v>
          </cell>
          <cell r="X445" t="str">
            <v>Interviews with migrant workers of Al Bateel Securicor, part of the Al Bateel Group revealed a number of alleged abuses including deceptive recruitment practices, charging of recruitment fees, failing to provide a health card so that workers could access the public health system, passport confiscation, harsh working conditions,  excessive working hours, very low wages, threats to remove a worker from accommodation and terminate his Qatar ID in response to complaints regarding treatment.  Finally it is also alleged that In February, a Kenyan security guard of  Al Bateel Securicor died from a heart attack.  One of the workers  worked in the Aspire Zone as a security guard</v>
          </cell>
        </row>
        <row r="446">
          <cell r="B446" t="str">
            <v>https://www.business-humanrights.org/en/latest-news/qatar-2022-workers-in-fifa-endorsed-hotels-allegedly-subject-to-overcrowded-accommodation-passport-confiscation-unable-to-change-job-incl-comment-from-fifa/</v>
          </cell>
          <cell r="J446" t="str">
            <v>Not Reported (Client - Hotel);Not Reported (Employer - Security companies)</v>
          </cell>
          <cell r="K446" t="str">
            <v>Contract Substitution;Intimidation &amp; Threats;Non-payment of Wages;Withholding Passports</v>
          </cell>
          <cell r="L446" t="str">
            <v>Migrant &amp; immigrant workers (1 - KE - Security companies)</v>
          </cell>
          <cell r="M446" t="str">
            <v>News outlet</v>
          </cell>
          <cell r="N446" t="str">
            <v>No</v>
          </cell>
          <cell r="Q446" t="str">
            <v>None reported.</v>
          </cell>
          <cell r="S446" t="str">
            <v>QA</v>
          </cell>
          <cell r="T446">
            <v>1</v>
          </cell>
          <cell r="U446">
            <v>44518</v>
          </cell>
          <cell r="V446">
            <v>2739</v>
          </cell>
          <cell r="X446" t="str">
            <v>In November 2021, one year before the Qatar World Cup, a Guardian investigation into working conditions for workers employed at FIFA-endorsed hotels found a range of indicators of forced labour cited by workers. In one case, a Kenyan security guard reported working very long shifts of 12 hours. He earned less than had been promised when he had signed up to the job in Kenya and was penalised by his employer, who cut his wages if he took a day off. During the summer he did not take a day off for three months and his passport was confiscated.</v>
          </cell>
        </row>
        <row r="447">
          <cell r="B447" t="str">
            <v>https://www.business-humanrights.org/en/latest-news/qatar-2022-workers-in-fifa-endorsed-hotels-allegedly-subject-to-overcrowded-accommodation-passport-confiscation-unable-to-change-job-incl-comment-from-fifa/</v>
          </cell>
          <cell r="J447" t="str">
            <v>Not Reported (Employer - Hotel)</v>
          </cell>
          <cell r="K447" t="str">
            <v>Withholding Passports</v>
          </cell>
          <cell r="L447" t="str">
            <v>Migrant &amp; immigrant workers (Unknown Number - Unknown Location - Hotel)</v>
          </cell>
          <cell r="M447" t="str">
            <v>News outlet</v>
          </cell>
          <cell r="N447" t="str">
            <v>No</v>
          </cell>
          <cell r="Q447" t="str">
            <v>None reported.</v>
          </cell>
          <cell r="S447" t="str">
            <v>QA</v>
          </cell>
          <cell r="T447" t="str">
            <v>Number unknown</v>
          </cell>
          <cell r="U447">
            <v>44518</v>
          </cell>
          <cell r="V447">
            <v>2738</v>
          </cell>
          <cell r="X447" t="str">
            <v>In November 2021, one year before the Qatar World Cup, a Guardian investigation into working conditions for workers employed at FIFA-endorsed hotels found a range of indicators of forced labour cited by workers. In one case, a migrant worker alleged that management at their hotel only gave bonuses to staff who handed over their passports, despite this practice being illegal.</v>
          </cell>
        </row>
        <row r="448">
          <cell r="B448" t="str">
            <v>https://www.business-humanrights.org/en/latest-news/qatar-2022-workers-in-fifa-endorsed-hotels-allegedly-subject-to-overcrowded-accommodation-passport-confiscation-unable-to-change-job-incl-comment-from-fifa/</v>
          </cell>
          <cell r="J448" t="str">
            <v>Not Reported (Client - Hotel);Not Reported (Employer - Labour supplier)</v>
          </cell>
          <cell r="K448" t="str">
            <v>Recruitment Fees</v>
          </cell>
          <cell r="L448" t="str">
            <v>Migrant &amp; immigrant workers (1 - Unknown Location - Security companies)</v>
          </cell>
          <cell r="M448" t="str">
            <v>News outlet</v>
          </cell>
          <cell r="N448" t="str">
            <v>No</v>
          </cell>
          <cell r="Q448" t="str">
            <v>None reported.</v>
          </cell>
          <cell r="S448" t="str">
            <v>QA</v>
          </cell>
          <cell r="T448">
            <v>1</v>
          </cell>
          <cell r="U448">
            <v>44518</v>
          </cell>
          <cell r="V448">
            <v>2737</v>
          </cell>
          <cell r="X448" t="str">
            <v>In November 2021, one year before the Qatar World Cup, a Guardian investigation into working conditions for workers employed at FIFA-endorsed hotels found a range of indicators of forced labour cited by workers. In one case, a migrant worker working very long hours stated he had been unable to save any money owing to the fact he had to pay of a loan taken to pay a fee of £1,300 to a recruitment agent.</v>
          </cell>
        </row>
        <row r="449">
          <cell r="B449" t="str">
            <v>https://www.business-humanrights.org/en/latest-news/qatar-2022-workers-in-fifa-endorsed-hotels-allegedly-subject-to-overcrowded-accommodation-passport-confiscation-unable-to-change-job-incl-comment-from-fifa/</v>
          </cell>
          <cell r="J449" t="str">
            <v>Not Reported (Employer - Hotel)</v>
          </cell>
          <cell r="K449" t="str">
            <v>Restricted Mobility</v>
          </cell>
          <cell r="L449" t="str">
            <v>Migrant &amp; immigrant workers (Unknown Number - Africa - Hotel)</v>
          </cell>
          <cell r="M449" t="str">
            <v>News outlet</v>
          </cell>
          <cell r="N449" t="str">
            <v>No</v>
          </cell>
          <cell r="Q449" t="str">
            <v>None reported.</v>
          </cell>
          <cell r="S449" t="str">
            <v>QA</v>
          </cell>
          <cell r="T449" t="str">
            <v>Number unknown</v>
          </cell>
          <cell r="U449">
            <v>44518</v>
          </cell>
          <cell r="V449">
            <v>2736</v>
          </cell>
          <cell r="X449" t="str">
            <v>In November 2021, one year before the Qatar World Cup, a Guardian investigation into working conditions for workers employed at FIFA-endorsed hotels found a range of indicators of forced labour cited by workers. In one case, a migrant worker from Africa stated that he is "trapped" and that his company refuses to let friends of his change jobs.</v>
          </cell>
        </row>
        <row r="450">
          <cell r="B450" t="str">
            <v>https://www.business-humanrights.org/en/latest-news/stolen-wages-thousands-of-migrant-workers-in-the-arab-gulf-were-robbed-of-their-salaries/</v>
          </cell>
          <cell r="J450" t="str">
            <v>Not Reported (Employer - Construction)</v>
          </cell>
          <cell r="K450" t="str">
            <v>Non-payment of Wages;Restricted Mobility;Right to food</v>
          </cell>
          <cell r="L450" t="str">
            <v>Migrant &amp; immigrant workers (1 - IN - Construction)</v>
          </cell>
          <cell r="M450" t="str">
            <v>News outlet</v>
          </cell>
          <cell r="N450" t="str">
            <v>No</v>
          </cell>
          <cell r="Q450" t="str">
            <v>None reported.</v>
          </cell>
          <cell r="S450" t="str">
            <v>OM</v>
          </cell>
          <cell r="T450" t="str">
            <v>Number unknown</v>
          </cell>
          <cell r="U450">
            <v>44324</v>
          </cell>
          <cell r="V450">
            <v>2421</v>
          </cell>
          <cell r="X450" t="str">
            <v>An electrician from India alleged that he did not receive wages (USD 3000) from Nov 2019 until March 2020. He also claimed that when his work halted due to the pandemic, he was forced to stay in the accommodation; later his employer was unable to provide him with food.</v>
          </cell>
        </row>
        <row r="451">
          <cell r="B451" t="str">
            <v>https://www.business-humanrights.org/en/latest-news/crying-out-for-justice-wage-theft-against-migrant-workers-during-covid-19/</v>
          </cell>
          <cell r="J451" t="str">
            <v>Not Reported (Employer - Cleaning &amp; maintenance)</v>
          </cell>
          <cell r="K451" t="str">
            <v>Health: General (including workplace health &amp; safety);Non-payment of Wages</v>
          </cell>
          <cell r="L451" t="str">
            <v>Migrant &amp; immigrant workers (1 - PH - Cleaning &amp; maintenance)</v>
          </cell>
          <cell r="M451" t="str">
            <v>NGO</v>
          </cell>
          <cell r="N451" t="str">
            <v>No</v>
          </cell>
          <cell r="Q451" t="str">
            <v>None reported.</v>
          </cell>
          <cell r="S451" t="str">
            <v>SA</v>
          </cell>
          <cell r="T451">
            <v>1</v>
          </cell>
          <cell r="U451">
            <v>44293</v>
          </cell>
          <cell r="V451">
            <v>2680</v>
          </cell>
          <cell r="X451" t="str">
            <v>In April 2021, Migrant Forum Asia released a report on the issue of wage theft, analysing over 700 cases documented by member and partner organisations between December 2019 and February 2021. Among those recorded was a case of a Filipina worker who worked as an on-call cleaner in Saudi Arabia. Her contract was unfairly cut short and she had to borrow money from co-workers because her medical care was not covered by insurance. Throughout the COVID-19 lockdown they received half salary and sometimes only food. Her agency only partially paid for her journey back home.</v>
          </cell>
        </row>
        <row r="452">
          <cell r="B452" t="str">
            <v>https://www.business-humanrights.org/en/latest-news/crying-out-for-justice-wage-theft-against-migrant-workers-during-covid-19/</v>
          </cell>
          <cell r="J452" t="str">
            <v>Not Reported (Employer - Hotel)</v>
          </cell>
          <cell r="K452" t="str">
            <v>Non-payment of Wages</v>
          </cell>
          <cell r="L452" t="str">
            <v>Migrant &amp; immigrant workers (1 - BD - Hotel)</v>
          </cell>
          <cell r="M452" t="str">
            <v>NGO</v>
          </cell>
          <cell r="N452" t="str">
            <v>No</v>
          </cell>
          <cell r="Q452" t="str">
            <v>The worker was advised to file a complaint with Oman's labour court by the Bangladeshi Embassy, but they did not provide labour support nor counsel.</v>
          </cell>
          <cell r="S452" t="str">
            <v>OM</v>
          </cell>
          <cell r="T452">
            <v>1</v>
          </cell>
          <cell r="U452">
            <v>44293</v>
          </cell>
          <cell r="V452">
            <v>2679</v>
          </cell>
          <cell r="X452" t="str">
            <v>In April 2021, Migrant Forum Asia released a report on the issue of wage theft, analysing over 700 cases documented by member and partner organisations between December 2019 and February 2021. Among those recorded was a case of a Bangladeshi worker who had worked at a hotel for six years prior to the COVID-19 pandemic. At the time of the lockdown he was owed six months' salary and had not been paid from September 2019.</v>
          </cell>
        </row>
        <row r="453">
          <cell r="B453" t="str">
            <v>https://www.business-humanrights.org/en/latest-news/crying-out-for-justice-wage-theft-against-migrant-workers-during-covid-19/</v>
          </cell>
          <cell r="J453" t="str">
            <v>Not Reported (Employer - Cleaning &amp; maintenance)</v>
          </cell>
          <cell r="K453" t="str">
            <v>Non-payment of Wages</v>
          </cell>
          <cell r="L453" t="str">
            <v>Migrant &amp; immigrant workers (1 - LK - Cleaning &amp; maintenance)</v>
          </cell>
          <cell r="M453" t="str">
            <v>NGO</v>
          </cell>
          <cell r="N453" t="str">
            <v>No</v>
          </cell>
          <cell r="Q453" t="str">
            <v>None reported.</v>
          </cell>
          <cell r="S453" t="str">
            <v>SA</v>
          </cell>
          <cell r="T453">
            <v>1</v>
          </cell>
          <cell r="U453">
            <v>44293</v>
          </cell>
          <cell r="V453">
            <v>2675</v>
          </cell>
          <cell r="X453" t="str">
            <v>In April 2021, Migrant Forum Asia released a report on the issue of wage theft, analysing over 700 cases documented by member and partner organisations between December 2019 and February 2021. Among those recorded was the case of a Sri Lankan worker who was recruited to work with a cleaning service company in Saudi Arabia. His salary was not the same as mentioned in the contract.</v>
          </cell>
        </row>
        <row r="454">
          <cell r="B454" t="str">
            <v>https://www.business-humanrights.org/en/latest-news/how-can-we-work-without-wages-salary-abuses-facing-migrant-workers-ahead-of-qatars-fifa-world-cup-2022/</v>
          </cell>
          <cell r="J454" t="str">
            <v>Not Reported (Employer - Engineering)</v>
          </cell>
          <cell r="K454" t="str">
            <v>Non-payment of Wages</v>
          </cell>
          <cell r="L454" t="str">
            <v>Migrant &amp; immigrant workers (1 - IN - Engineering)</v>
          </cell>
          <cell r="M454" t="str">
            <v>NGO</v>
          </cell>
          <cell r="N454" t="str">
            <v>No</v>
          </cell>
          <cell r="Q454" t="str">
            <v>In July 2020 he was still waiting to receive outstanding pay for February – August 2019, end-of-service benefits and his ticket to India. Due to the COVID-19 pandemic, his wait has become longer.</v>
          </cell>
          <cell r="S454" t="str">
            <v>QA</v>
          </cell>
          <cell r="T454">
            <v>1</v>
          </cell>
          <cell r="U454">
            <v>43983</v>
          </cell>
          <cell r="V454">
            <v>2199</v>
          </cell>
          <cell r="X454" t="str">
            <v>In August 2020, Human Rights Watch released a report highlighting the systemic nature of labour abuse against migrant workers in Qatar, particularly regarding the issue of salary abuse and wage theft. This is one of a number of cases cited in the report. _x000D_
_x000D_
Indian site engineer "Varun" had been in Qatar since 2016 and first reported his employer for salary abuses at the Labour Relations department in August 2019.</v>
          </cell>
        </row>
        <row r="455">
          <cell r="B455" t="str">
            <v>https://www.business-humanrights.org/en/latest-news/how-can-we-work-without-wages-salary-abuses-facing-migrant-workers-ahead-of-qatars-fifa-world-cup-2022/</v>
          </cell>
          <cell r="J455" t="str">
            <v>Not Reported (Employer - Cleaning &amp; maintenance)</v>
          </cell>
          <cell r="K455" t="str">
            <v>Non-payment of Wages</v>
          </cell>
          <cell r="L455" t="str">
            <v>Migrant &amp; immigrant workers (1 - NG - Cleaning &amp; maintenance)</v>
          </cell>
          <cell r="M455" t="str">
            <v>NGO</v>
          </cell>
          <cell r="N455" t="str">
            <v>No</v>
          </cell>
          <cell r="Q455" t="str">
            <v>None reported</v>
          </cell>
          <cell r="S455" t="str">
            <v>QA</v>
          </cell>
          <cell r="T455" t="str">
            <v>Number unknown</v>
          </cell>
          <cell r="U455">
            <v>43942</v>
          </cell>
          <cell r="V455">
            <v>2197</v>
          </cell>
          <cell r="X455" t="str">
            <v>In August 2020, Human Rights Watch released a report highlighting the systemic nature of labour abuse against migrant workers in Qatar, particularly regarding the issue of salary abuse and wage theft. This is one of a number of cases cited in the report. _x000D_
_x000D_
"Trizah", a Nigerian cleaner, told HRW her employer did not consult her and her colleagues before stopping their pay during the COVID-19 pandemic, as was stipulated by the government.</v>
          </cell>
        </row>
        <row r="456">
          <cell r="B456" t="str">
            <v>https://www.business-humanrights.org/en/latest-news/how-can-we-work-without-wages-salary-abuses-facing-migrant-workers-ahead-of-qatars-fifa-world-cup-2022/</v>
          </cell>
          <cell r="J456" t="str">
            <v>Not Reported (Employer - Labour supplier)</v>
          </cell>
          <cell r="K456" t="str">
            <v>Non-payment of Wages</v>
          </cell>
          <cell r="L456" t="str">
            <v>Migrant &amp; immigrant workers (1 - KE - Security companies)</v>
          </cell>
          <cell r="M456" t="str">
            <v>NGO</v>
          </cell>
          <cell r="N456" t="str">
            <v>No</v>
          </cell>
          <cell r="Q456" t="str">
            <v>None reported</v>
          </cell>
          <cell r="S456" t="str">
            <v>QA</v>
          </cell>
          <cell r="T456">
            <v>1</v>
          </cell>
          <cell r="U456">
            <v>43626</v>
          </cell>
          <cell r="V456">
            <v>2196</v>
          </cell>
          <cell r="X456" t="str">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"Micah" worked 12 hours per day through the pandemic and hadn’t received salaries between February and May 2020; he stated, however, that delays had been commonplace in his labour supply company since early 2019.</v>
          </cell>
        </row>
        <row r="457">
          <cell r="B457" t="str">
            <v>https://www.business-humanrights.org/en/latest-news/how-can-we-work-without-wages-salary-abuses-facing-migrant-workers-ahead-of-qatars-fifa-world-cup-2022/</v>
          </cell>
          <cell r="J457" t="str">
            <v>Not Reported (Employer - Labour supplier)</v>
          </cell>
          <cell r="K457" t="str">
            <v>Intimidation &amp; Threats;Non-payment of Wages;Restricted Mobility</v>
          </cell>
          <cell r="L457" t="str">
            <v>Migrant &amp; immigrant workers (1 - PH - Cleaning &amp; maintenance)</v>
          </cell>
          <cell r="M457" t="str">
            <v>NGO</v>
          </cell>
          <cell r="N457" t="str">
            <v>No</v>
          </cell>
          <cell r="Q457" t="str">
            <v>None reported</v>
          </cell>
          <cell r="S457" t="str">
            <v>QA</v>
          </cell>
          <cell r="T457" t="str">
            <v>Number unknown</v>
          </cell>
          <cell r="U457">
            <v>43634</v>
          </cell>
          <cell r="V457">
            <v>2195</v>
          </cell>
          <cell r="X457" t="str">
            <v>In August 2020, Human Rights Watch released a report highlighting the systemic nature of labour abuse against migrant workers in Qatar, particularly regarding the issue of salary abuse and wage theft. This is one of a number of cases cited in the report. _x000D_
_x000D_
Filipina cleaner "Jasmine" came to the end of her contract with a labour supplier in 2019 and found her end-of-service payment to be much smaller than expected. It had been calculated using a basic wage that was much smaller than the wage she had been receiving. She also alleged the company had delayed payments, mistreated workers and refused to allow them to take holiday to their home countries.</v>
          </cell>
        </row>
        <row r="458">
          <cell r="B458" t="str">
            <v>https://www.business-humanrights.org/en/latest-news/how-can-we-work-without-wages-salary-abuses-facing-migrant-workers-ahead-of-qatars-fifa-world-cup-2022/</v>
          </cell>
          <cell r="J458" t="str">
            <v>Not Reported (Employer - Labour supplier)</v>
          </cell>
          <cell r="K458" t="str">
            <v>Non-payment of Wages;Restricted Mobility</v>
          </cell>
          <cell r="L458" t="str">
            <v>Migrant &amp; immigrant workers (1 - PH - Cleaning &amp; maintenance)</v>
          </cell>
          <cell r="M458" t="str">
            <v>NGO</v>
          </cell>
          <cell r="N458" t="str">
            <v>No</v>
          </cell>
          <cell r="Q458" t="str">
            <v>The other six workers impacted gave up waiting for the employer to hand over their end-of-service-benefits and accepted a flight ticket home without receiving them.</v>
          </cell>
          <cell r="S458" t="str">
            <v>QA</v>
          </cell>
          <cell r="T458">
            <v>7</v>
          </cell>
          <cell r="U458">
            <v>43815</v>
          </cell>
          <cell r="V458">
            <v>2194</v>
          </cell>
          <cell r="X458" t="str">
            <v>In August 2020, Human Rights Watch released a report highlighting the systemic nature of labour abuse against migrant workers in Qatar, particularly regarding the issue of salary abuse and wage theft. This is one of a number of cases cited in the report. _x000D_
_x000D_
Filipino cleaner "Jon" had completed a two-year contract with a labour supply company. The employer was refusing to hand over his end-of-service payments, as they had with six other colleagues he had witnessed. The other six gave up waiting and accepted a ticket home without receiving what was owed to them.</v>
          </cell>
        </row>
        <row r="459">
          <cell r="B459" t="str">
            <v>https://www.business-humanrights.org/en/latest-news/how-can-we-work-without-wages-salary-abuses-facing-migrant-workers-ahead-of-qatars-fifa-world-cup-2022/</v>
          </cell>
          <cell r="J459" t="str">
            <v>Not Reported (Employer - Security companies)</v>
          </cell>
          <cell r="K459" t="str">
            <v>Non-payment of Wages</v>
          </cell>
          <cell r="L459" t="str">
            <v>Migrant &amp; immigrant workers (1 - KE - Security companies)</v>
          </cell>
          <cell r="M459" t="str">
            <v>NGO</v>
          </cell>
          <cell r="N459" t="str">
            <v>No</v>
          </cell>
          <cell r="Q459" t="str">
            <v>None reported</v>
          </cell>
          <cell r="S459" t="str">
            <v>QA</v>
          </cell>
          <cell r="T459">
            <v>3000</v>
          </cell>
          <cell r="U459">
            <v>43807</v>
          </cell>
          <cell r="V459">
            <v>2192</v>
          </cell>
          <cell r="X459" t="str">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"Daniel" told HRW that although his contract states additional payments at overtime rates for work over 8 hours a day, he consistently worked four hours overtime, six days per week and has never been paid for over time work, and was not paid for one of the month’s at all. He has had to take loans from friends. Daniel stated that about 3,000 workers are impacted.</v>
          </cell>
        </row>
        <row r="460">
          <cell r="B460" t="str">
            <v>https://www.business-humanrights.org/en/latest-news/how-can-we-work-without-wages-salary-abuses-facing-migrant-workers-ahead-of-qatars-fifa-world-cup-2022/</v>
          </cell>
          <cell r="J460" t="str">
            <v>Not Reported (Employer - Labour supplier)</v>
          </cell>
          <cell r="K460" t="str">
            <v>Non-payment of Wages</v>
          </cell>
          <cell r="L460" t="str">
            <v>Migrant &amp; immigrant workers (1 - NP - Cleaning &amp; maintenance)</v>
          </cell>
          <cell r="M460" t="str">
            <v>NGO</v>
          </cell>
          <cell r="N460" t="str">
            <v>No</v>
          </cell>
          <cell r="Q460" t="str">
            <v>None reported</v>
          </cell>
          <cell r="S460" t="str">
            <v>QA</v>
          </cell>
          <cell r="T460">
            <v>1</v>
          </cell>
          <cell r="U460">
            <v>43817</v>
          </cell>
          <cell r="V460">
            <v>2191</v>
          </cell>
          <cell r="X460" t="str">
            <v>In August 2020, Human Rights Watch released a report highlighting the systemic nature of labour abuse against migrant workers in Qatar, particularly regarding the issue of salary abuse and wage theft. This is one of a number of cases cited in the report. _x000D_
_x000D_
Nepali cleaner "Akash" told HRW he frequently works many hours overtime but is not paid for the extra time despite his contract with a labour supply company stating what his compensation should be. (Interview - 18 December 2019)</v>
          </cell>
        </row>
        <row r="461">
          <cell r="B461" t="str">
            <v>https://www.business-humanrights.org/en/latest-news/how-can-we-work-without-wages-salary-abuses-facing-migrant-workers-ahead-of-qatars-fifa-world-cup-2022/</v>
          </cell>
          <cell r="J461" t="str">
            <v>Not Reported (Employer - Labour supplier)</v>
          </cell>
          <cell r="K461" t="str">
            <v>Non-payment of Wages;Right to food</v>
          </cell>
          <cell r="L461" t="str">
            <v>Migrant &amp; immigrant workers (1 - KE - Security companies)</v>
          </cell>
          <cell r="M461" t="str">
            <v>NGO</v>
          </cell>
          <cell r="N461" t="str">
            <v>No</v>
          </cell>
          <cell r="Q461" t="str">
            <v>None reported</v>
          </cell>
          <cell r="S461" t="str">
            <v>QA</v>
          </cell>
          <cell r="T461">
            <v>1</v>
          </cell>
          <cell r="U461">
            <v>43808</v>
          </cell>
          <cell r="V461">
            <v>2189</v>
          </cell>
          <cell r="X461" t="str">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"Royal" was contracted full time by a labour supply company who deployed him on part time or short-term contracts as they did not have regular clients. In between times he would not be paid. Throughout 2019 he had only worked for five months and when not working he was only paid a small food allowance. (Interview - 9 December 2019)</v>
          </cell>
        </row>
        <row r="462">
          <cell r="B462" t="str">
            <v>https://www.business-humanrights.org/en/latest-news/how-can-we-work-without-wages-salary-abuses-facing-migrant-workers-ahead-of-qatars-fifa-world-cup-2022/</v>
          </cell>
          <cell r="J462" t="str">
            <v>Not Reported (Employer - Labour supplier)</v>
          </cell>
          <cell r="K462" t="str">
            <v>Non-payment of Wages;Recruitment Fees;Right to food</v>
          </cell>
          <cell r="L462" t="str">
            <v>Migrant &amp; immigrant workers (1 - GH - Security companies)</v>
          </cell>
          <cell r="M462" t="str">
            <v>NGO</v>
          </cell>
          <cell r="N462" t="str">
            <v>No</v>
          </cell>
          <cell r="Q462" t="str">
            <v>None reported</v>
          </cell>
          <cell r="S462" t="str">
            <v>QA</v>
          </cell>
          <cell r="T462">
            <v>30</v>
          </cell>
          <cell r="U462">
            <v>43560</v>
          </cell>
          <cell r="V462">
            <v>2188</v>
          </cell>
          <cell r="X462" t="str">
            <v>In August 2020, Human Rights Watch released a report highlighting the systemic nature of labour abuse against migrant workers in Qatar, particularly regarding the issue of salary abuse and wage theft. This is one of a number of cases cited in the report._x000D_
_x000D_
Ghanaian security worker "Kahil" was contracted full time by a labour supply company who deployed him on part time or short-term contracts as they did not have regular clients. In between times he would not be paid; others in the company had gone eight months without pay. This practice of “warehousing” workers is well-documented in Qatar and breaches workers’ labour rights. Kahil had to take a loan to cover the cost of his recruitment fees and did not have money to eat. At least 30 security guards at the company were impacted alongside.</v>
          </cell>
        </row>
        <row r="463">
          <cell r="B463" t="str">
            <v>https://www.business-humanrights.org/en/latest-news/how-can-we-work-without-wages-salary-abuses-facing-migrant-workers-ahead-of-qatars-fifa-world-cup-2022/</v>
          </cell>
          <cell r="J463" t="str">
            <v>Not Reported (Employer - Transport: General)</v>
          </cell>
          <cell r="K463" t="str">
            <v>Non-payment of Wages</v>
          </cell>
          <cell r="L463" t="str">
            <v>Migrant &amp; immigrant workers (1 - KE - Transport: General)</v>
          </cell>
          <cell r="M463" t="str">
            <v>NGO</v>
          </cell>
          <cell r="N463" t="str">
            <v>No</v>
          </cell>
          <cell r="Q463" t="str">
            <v>None reported</v>
          </cell>
          <cell r="S463" t="str">
            <v>QA</v>
          </cell>
          <cell r="T463">
            <v>1</v>
          </cell>
          <cell r="U463">
            <v>43678</v>
          </cell>
          <cell r="V463">
            <v>2187</v>
          </cell>
          <cell r="X463" t="str">
            <v>In August 2020, Human Rights Watch released a report highlighting the systemic nature of labour abuse against migrant workers in Qatar, particularly regarding the issue of salary abuse and wage theft. This is one of a number of cases cited in the report. _x000D_
_x000D_
Kenyan valet "Tim", who worked in Qatar between April 2018 until April 2019, told HRW he frequently experienced arbitrary salary deductions by his employer.</v>
          </cell>
        </row>
        <row r="464">
          <cell r="B464" t="str">
            <v>https://www.business-humanrights.org/en/latest-news/how-can-we-work-without-wages-salary-abuses-facing-migrant-workers-ahead-of-qatars-fifa-world-cup-2022/</v>
          </cell>
          <cell r="J464" t="str">
            <v>Not Reported (Employer - Labour supplier)</v>
          </cell>
          <cell r="K464" t="str">
            <v>Non-payment of Wages</v>
          </cell>
          <cell r="L464" t="str">
            <v>Migrant &amp; immigrant workers (1 - PH - Cleaning &amp; maintenance)</v>
          </cell>
          <cell r="M464" t="str">
            <v>NGO</v>
          </cell>
          <cell r="N464" t="str">
            <v>No</v>
          </cell>
          <cell r="Q464" t="str">
            <v>None reported</v>
          </cell>
          <cell r="S464" t="str">
            <v>QA</v>
          </cell>
          <cell r="T464">
            <v>1</v>
          </cell>
          <cell r="U464">
            <v>43814</v>
          </cell>
          <cell r="V464">
            <v>2186</v>
          </cell>
          <cell r="X464" t="str">
            <v>In August 2020, Human Rights Watch released a report highlighting the systemic nature of labour abuse against migrant workers in Qatar, particularly regarding the issue of salary abuse and wage theft. This is one of a number of cases cited in the report. _x000D_
_x000D_
Filipina worker "Jenny" was employed as a cleaner for a labour supply company. Each month her employer makes arbitrary deductions, for example, if her bed is not made, if she is late to the accommodation, if she “talks back” to a supervisor.</v>
          </cell>
        </row>
        <row r="465">
          <cell r="B465" t="str">
            <v>https://www.business-humanrights.org/en/latest-news/how-can-we-work-without-wages-salary-abuses-facing-migrant-workers-ahead-of-qatars-fifa-world-cup-2022/</v>
          </cell>
          <cell r="J465" t="str">
            <v>Not Reported (Employer - Services: General)</v>
          </cell>
          <cell r="K465" t="str">
            <v>Non-payment of Wages</v>
          </cell>
          <cell r="L465" t="str">
            <v>Migrant &amp; immigrant workers (1 - PK - Services: General)</v>
          </cell>
          <cell r="M465" t="str">
            <v>NGO</v>
          </cell>
          <cell r="N465" t="str">
            <v>No</v>
          </cell>
          <cell r="Q465" t="str">
            <v>None reported</v>
          </cell>
          <cell r="S465" t="str">
            <v>QA</v>
          </cell>
          <cell r="T465">
            <v>1</v>
          </cell>
          <cell r="U465">
            <v>43555</v>
          </cell>
          <cell r="V465">
            <v>2185</v>
          </cell>
          <cell r="X465" t="str">
            <v>In August 2020, Human Rights Watch released a report highlighting the systemic nature of labour abuse against migrant workers in Qatar, particularly regarding the issue of salary abuse and wage theft. This is one of a number of cases cited in the report. _x000D_
_x000D_
Pakistani accounts officer "Akmal" told HRW his salary regularly endured deductions since he had joined his company. He was told these were to make up end-of-service payments and his visa fees, but this information was not added to his wage slip.</v>
          </cell>
        </row>
        <row r="466">
          <cell r="B466" t="str">
            <v>https://www.business-humanrights.org/en/latest-news/how-can-we-work-without-wages-salary-abuses-facing-migrant-workers-ahead-of-qatars-fifa-world-cup-2022/</v>
          </cell>
          <cell r="J466" t="str">
            <v>Not Reported (Employer - Security companies)</v>
          </cell>
          <cell r="K466" t="str">
            <v>Intimidation &amp; Threats;Non-payment of Wages</v>
          </cell>
          <cell r="L466" t="str">
            <v>Migrant &amp; immigrant workers (1 - KE - Security companies)</v>
          </cell>
          <cell r="M466" t="str">
            <v>NGO</v>
          </cell>
          <cell r="N466" t="str">
            <v>No</v>
          </cell>
          <cell r="Q466" t="str">
            <v>The workers were afraid that if they complained to the Labour department they would lose their jobs.</v>
          </cell>
          <cell r="S466" t="str">
            <v>QA</v>
          </cell>
          <cell r="T466" t="str">
            <v>Number unknown</v>
          </cell>
          <cell r="U466">
            <v>43758</v>
          </cell>
          <cell r="V466">
            <v>2184</v>
          </cell>
          <cell r="X466" t="str">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"Moha", constantly received less salary than was due to him on his contract, with no explanation. This is the case for “hundreds” of security guard employees at the company.</v>
          </cell>
        </row>
        <row r="467">
          <cell r="B467" t="str">
            <v>https://www.business-humanrights.org/en/latest-news/how-can-we-work-without-wages-salary-abuses-facing-migrant-workers-ahead-of-qatars-fifa-world-cup-2022/</v>
          </cell>
          <cell r="J467" t="str">
            <v>Not Reported (Employer - Construction)</v>
          </cell>
          <cell r="K467" t="str">
            <v>Non-payment of Wages</v>
          </cell>
          <cell r="L467" t="str">
            <v>Migrant &amp; immigrant workers (1 - BD - Construction)</v>
          </cell>
          <cell r="M467" t="str">
            <v>NGO</v>
          </cell>
          <cell r="N467" t="str">
            <v>No</v>
          </cell>
          <cell r="Q467" t="str">
            <v>None reported</v>
          </cell>
          <cell r="S467" t="str">
            <v>QA</v>
          </cell>
          <cell r="T467" t="str">
            <v>Number unknown</v>
          </cell>
          <cell r="U467">
            <v>43471</v>
          </cell>
          <cell r="V467">
            <v>2182</v>
          </cell>
          <cell r="X467" t="str">
            <v>In August 2020, Human Rights Watch released a report highlighting the systemic nature of labour abuse against migrant workers in Qatar, particularly regarding the issue of salary abuse and wage theft. This is one of a number of cases cited in the report. _x000D_
_x000D_
"Saleem", a Bangladeshi foreman for a plumbing, construction and electrical wiring company, told HRW that the company gave workers bank cards but later kept them and the workers’ PINs. The cash they were paid was not what was stated in their initial contracts. The employer is paying them cash in addition to an amount through the wage payment system (WPS); this enables the employer to pay less in end-of-service benefits.</v>
          </cell>
        </row>
        <row r="468">
          <cell r="B468" t="str">
            <v>https://www.business-humanrights.org/en/latest-news/how-can-we-work-without-wages-salary-abuses-facing-migrant-workers-ahead-of-qatars-fifa-world-cup-2022/</v>
          </cell>
          <cell r="J468" t="str">
            <v>Not Reported (Employer - Labour supplier)</v>
          </cell>
          <cell r="K468" t="str">
            <v>Intimidation &amp; Threats;Non-payment of Wages</v>
          </cell>
          <cell r="L468" t="str">
            <v>Migrant &amp; immigrant workers (1 - PH - Cleaning &amp; maintenance)</v>
          </cell>
          <cell r="M468" t="str">
            <v>NGO</v>
          </cell>
          <cell r="N468" t="str">
            <v>No</v>
          </cell>
          <cell r="Q468" t="str">
            <v>None reported</v>
          </cell>
          <cell r="S468" t="str">
            <v>QA</v>
          </cell>
          <cell r="T468">
            <v>1</v>
          </cell>
          <cell r="U468">
            <v>43753</v>
          </cell>
          <cell r="V468">
            <v>2181</v>
          </cell>
          <cell r="X468" t="str">
            <v>In August 2020, Human Rights Watch released a report highlighting the systemic nature of labour abuse against migrant workers in Qatar, particularly regarding the issue of salary abuse and wage theft. This is one of a number of cases cited in the report. _x000D_
_x000D_
Filipina worker "Rachel" was employed as a cleaner in a labour supply company and was “rarely” paid on time. At the end of her contract, the company stopped paying altogether and told her to leave without two months salary or continue working with them for three years.</v>
          </cell>
        </row>
        <row r="469">
          <cell r="B469" t="str">
            <v>https://www.business-humanrights.org/en/latest-news/how-can-we-work-without-wages-salary-abuses-facing-migrant-workers-ahead-of-qatars-fifa-world-cup-2022/</v>
          </cell>
          <cell r="J469" t="str">
            <v>Not Reported (Employer - Engineering)</v>
          </cell>
          <cell r="K469" t="str">
            <v>Intimidation &amp; Threats;Non-payment of Wages</v>
          </cell>
          <cell r="L469" t="str">
            <v>Migrant &amp; immigrant workers (1 - IN - Engineering)</v>
          </cell>
          <cell r="M469" t="str">
            <v>NGO</v>
          </cell>
          <cell r="N469" t="str">
            <v>No</v>
          </cell>
          <cell r="Q469" t="str">
            <v>The worker reported that the workers felt afraid to ask for their rights when the employer held salary, and that this was “controlling”.</v>
          </cell>
          <cell r="S469" t="str">
            <v>QA</v>
          </cell>
          <cell r="T469">
            <v>1</v>
          </cell>
          <cell r="U469">
            <v>43810</v>
          </cell>
          <cell r="V469">
            <v>2180</v>
          </cell>
          <cell r="X469" t="str">
            <v>In August 2020, Human Rights Watch released a report highlighting the systemic nature of labour abuse against migrant workers in Qatar, particularly regarding the issue of salary abuse and wage theft. This is one of a number of cases cited in the report. _x000D_
_x000D_
"Kapil", an Indian engineer, had his first month of salary withheld as a “security deposit”, standard practice from the company.</v>
          </cell>
        </row>
        <row r="470">
          <cell r="B470" t="str">
            <v>https://www.business-humanrights.org/en/latest-news/how-can-we-work-without-wages-salary-abuses-facing-migrant-workers-ahead-of-qatars-fifa-world-cup-2022/</v>
          </cell>
          <cell r="G470" t="str">
            <v>Qatar World Cup 2022 Unspecified Projects (Unknown)</v>
          </cell>
          <cell r="H470" t="str">
            <v>Multiple locations</v>
          </cell>
          <cell r="I470" t="str">
            <v>Sports and venues</v>
          </cell>
          <cell r="J470" t="str">
            <v>Not Reported (Employer - Construction)</v>
          </cell>
          <cell r="K470" t="str">
            <v>Intimidation &amp; Threats;Non-payment of Wages;Restricted Mobility</v>
          </cell>
          <cell r="L470" t="str">
            <v>Migrant &amp; immigrant workers (1000 - Unknown Location - Construction)</v>
          </cell>
          <cell r="M470" t="str">
            <v>NGO</v>
          </cell>
          <cell r="N470" t="str">
            <v>No</v>
          </cell>
          <cell r="Q470" t="str">
            <v>In February 2020, the workers risked arrest by publicly protesting their wages. The company senior management intervened at the protest and said the government would pay all outstanding wages; the outstanding salaries were paid within one week.</v>
          </cell>
          <cell r="S470" t="str">
            <v>QA</v>
          </cell>
          <cell r="T470">
            <v>1000</v>
          </cell>
          <cell r="U470">
            <v>43862</v>
          </cell>
          <cell r="V470">
            <v>2179</v>
          </cell>
          <cell r="X470" t="str">
            <v>In August 2020, Human Rights Watch released a report highlighting the systemic nature of labour abuse against migrant workers in Qatar, particularly regarding the issue of salary abuse and wage theft. This is one of a number of cases cited in the report. _x000D_
_x000D_
Over 1,000 workers at a trading and construction company with over 25 projects in Qatar, some of which include a World Cup stadium and associated infrastructure, experienced salary delays. Between September 2019 and February 2020 500 management staff had five months’ worth of wages delayed; 500 labourers had two months’ worth of wages delayed. Management staff were made to work without pay and were threatened with deductions and told HRW labourers also experienced the same threats. At least one worker had to take a loan, and when he defaulted he was placed under a travel ban.</v>
          </cell>
        </row>
        <row r="471">
          <cell r="B471" t="str">
            <v>https://www.business-humanrights.org/en/latest-news/how-can-we-work-without-wages-salary-abuses-facing-migrant-workers-ahead-of-qatars-fifa-world-cup-2022/</v>
          </cell>
          <cell r="J471" t="str">
            <v>Not Reported (Employer - Transport: General)</v>
          </cell>
          <cell r="K471" t="str">
            <v>Health: General (including workplace health &amp; safety);Non-payment of Wages;Right to food</v>
          </cell>
          <cell r="L471" t="str">
            <v>Migrant &amp; immigrant workers (1 - NP - Transport: General)</v>
          </cell>
          <cell r="M471" t="str">
            <v>NGO</v>
          </cell>
          <cell r="N471" t="str">
            <v>No</v>
          </cell>
          <cell r="Q471" t="str">
            <v>The employer paid Tamang’s and 53 other workers’ two lots of salaries in mid-February 2020.</v>
          </cell>
          <cell r="S471" t="str">
            <v>QA</v>
          </cell>
          <cell r="T471">
            <v>51</v>
          </cell>
          <cell r="U471">
            <v>43871</v>
          </cell>
          <cell r="V471">
            <v>2178</v>
          </cell>
          <cell r="X471" t="str">
            <v>In August 2020, Human Rights Watch released a report highlighting the systemic nature of labour abuse against migrant workers in Qatar, particularly regarding the issue of salary abuse and wage theft. This is one of a number of cases cited in the report. _x000D_
_x000D_
Nepali delivery driver "Tamang" told HRW that his salary was delayed from between December 2019 and February 2020. 51 workers were in debt as they were forced to buy groceries on credit. Workers’ ATM cards were withheld and one worker reported that he receives monthly cell phone messages that his salary is being deposited and withdrawn, although he has not had access to it. They also stated that their work is dangerous due to traffic accidents and extreme heat.</v>
          </cell>
        </row>
        <row r="472">
          <cell r="B472" t="str">
            <v>https://www.business-humanrights.org/en/latest-news/how-can-we-work-without-wages-salary-abuses-facing-migrant-workers-ahead-of-qatars-fifa-world-cup-2022/</v>
          </cell>
          <cell r="J472" t="str">
            <v>Not Reported (Employer - Fire extinguisher)</v>
          </cell>
          <cell r="K472" t="str">
            <v>Health: General (including workplace health &amp; safety);Non-payment of Wages;Right to food</v>
          </cell>
          <cell r="L472" t="str">
            <v>Migrant &amp; immigrant workers (1 - NP - Engineering)</v>
          </cell>
          <cell r="M472" t="str">
            <v>NGO</v>
          </cell>
          <cell r="N472" t="str">
            <v>No</v>
          </cell>
          <cell r="S472" t="str">
            <v>QA</v>
          </cell>
          <cell r="T472">
            <v>1</v>
          </cell>
          <cell r="U472">
            <v>43812</v>
          </cell>
          <cell r="V472">
            <v>2177</v>
          </cell>
          <cell r="X472" t="str">
            <v>In August 2020, Human Rights Watch released a report highlighting the systemic nature of labour abuse against migrant workers in Qatar, particularly regarding the issue of salary abuse and wage theft. This is one of a number of cases cited in the report. _x000D_
_x000D_
Nepali site engineer "Gopal" was working at a fire station in Qatar when his salary was stopped in February 2019. He told HRW that he felt suicidal and was on the brink of “starving”.</v>
          </cell>
        </row>
        <row r="473">
          <cell r="B473" t="str">
            <v>https://www.business-humanrights.org/en/latest-news/how-can-we-work-without-wages-salary-abuses-facing-migrant-workers-ahead-of-qatars-fifa-world-cup-2022/</v>
          </cell>
          <cell r="J473" t="str">
            <v>Not Reported (Employer - Construction)</v>
          </cell>
          <cell r="K473" t="str">
            <v>Non-payment of Wages</v>
          </cell>
          <cell r="L473" t="str">
            <v>Migrant &amp; immigrant workers (1 - IN - Engineering)</v>
          </cell>
          <cell r="M473" t="str">
            <v>NGO</v>
          </cell>
          <cell r="N473" t="str">
            <v>No</v>
          </cell>
          <cell r="Q473" t="str">
            <v>None reported</v>
          </cell>
          <cell r="S473" t="str">
            <v>QA</v>
          </cell>
          <cell r="T473">
            <v>1</v>
          </cell>
          <cell r="U473">
            <v>43862</v>
          </cell>
          <cell r="V473">
            <v>2176</v>
          </cell>
          <cell r="X473" t="str">
            <v>In August 2020, Human Rights Watch released a report highlighting the systemic nature of labour abuse against migrant workers in Qatar, particularly regarding the issue of salary abuse and wage theft. This is one of a number of cases cited in the report. _x000D_
_x000D_
"Avinash", an Indian engineer in a construction company in Qatar, alleged delayed wages.</v>
          </cell>
        </row>
        <row r="474">
          <cell r="B474" t="str">
            <v>https://www.business-humanrights.org/en/latest-news/how-can-we-work-without-wages-salary-abuses-facing-migrant-workers-ahead-of-qatars-fifa-world-cup-2022/</v>
          </cell>
          <cell r="J474" t="str">
            <v>Not Reported (Employer - Software &amp; Services)</v>
          </cell>
          <cell r="K474" t="str">
            <v>Non-payment of Wages</v>
          </cell>
          <cell r="L474" t="str">
            <v>Migrant &amp; immigrant workers (1 - PH - Software &amp; Services)</v>
          </cell>
          <cell r="M474" t="str">
            <v>NGO</v>
          </cell>
          <cell r="N474" t="str">
            <v>No</v>
          </cell>
          <cell r="Q474" t="str">
            <v>Adan did not wish to seek redress because he believed the process to get justice would take one year, too long to wait, despite having documentation to prove his claims.</v>
          </cell>
          <cell r="S474" t="str">
            <v>QA</v>
          </cell>
          <cell r="T474">
            <v>1</v>
          </cell>
          <cell r="U474">
            <v>43812</v>
          </cell>
          <cell r="V474">
            <v>2175</v>
          </cell>
          <cell r="X474" t="str">
            <v>In August 2020, Human Rights Watch released a report highlighting the systemic nature of labour abuse against migrant workers in Qatar, particularly regarding the issue of salary abuse and wage theft. This is one of a number of cases cited in the report. _x000D_
_x000D_
"Adan", a Filipino computer technician, alleged that his employer had withheld 5 months of wages for between June and December 2019. He also told HRW that he works overtime, and despite his contract stating compensation for over time, he does not receive pay for the extra hours.</v>
          </cell>
        </row>
        <row r="475">
          <cell r="B475" t="str">
            <v>https://www.business-humanrights.org/en/latest-news/how-can-we-work-without-wages-salary-abuses-facing-migrant-workers-ahead-of-qatars-fifa-world-cup-2022/</v>
          </cell>
          <cell r="J475" t="str">
            <v>Not Reported (Employer - Construction)</v>
          </cell>
          <cell r="K475" t="str">
            <v>Non-payment of Wages;Restricted Mobility;Right to food</v>
          </cell>
          <cell r="L475" t="str">
            <v>Migrant &amp; immigrant workers (1 - BD - Transport: General)</v>
          </cell>
          <cell r="M475" t="str">
            <v>NGO</v>
          </cell>
          <cell r="N475" t="str">
            <v>No</v>
          </cell>
          <cell r="Q475" t="str">
            <v>Ansar took his case to the Labour Relations department in June 2019 and the Labour Dispute Resolution Committees ruled in his favour, including that the employer owed Ansar a ticket to Bangladesh, end of service benefits and salary in lieu of holidays he was not granted. As of May 2020 the company had not paid him what he is owed. A total of 35 people had complained against the company and won their cases; none had received what was owed.</v>
          </cell>
          <cell r="S475" t="str">
            <v>QA</v>
          </cell>
          <cell r="T475">
            <v>35</v>
          </cell>
          <cell r="U475">
            <v>43805</v>
          </cell>
          <cell r="V475">
            <v>2174</v>
          </cell>
          <cell r="X475" t="str">
            <v>In August 2020, Human Rights Watch released a report highlighting the systemic nature of labour abuse against migrant workers in Qatar, particularly regarding the issue of salary abuse and wage theft. This is one of a number of cases cited in the report. _x000D_
_x000D_
Bangladeshi truck driver "Ansar" had his salary withheld for eight months by his construction company employer. Awaiting what he is owed, he does not have money for food or transport and is dependent on friends.</v>
          </cell>
        </row>
        <row r="476">
          <cell r="B476" t="str">
            <v>https://www.business-humanrights.org/en/latest-news/how-can-we-work-without-wages-salary-abuses-facing-migrant-workers-ahead-of-qatars-fifa-world-cup-2022/</v>
          </cell>
          <cell r="J476" t="str">
            <v>Government (Government - Sector not reported/applicable);Not Reported (Client - Construction)</v>
          </cell>
          <cell r="K476" t="str">
            <v>Non-payment of Wages</v>
          </cell>
          <cell r="L476" t="str">
            <v>Migrant &amp; immigrant workers (Unknown Number - NP - Labour supplier)</v>
          </cell>
          <cell r="M476" t="str">
            <v>NGO</v>
          </cell>
          <cell r="N476" t="str">
            <v>No</v>
          </cell>
          <cell r="Q476" t="str">
            <v>None reported.</v>
          </cell>
          <cell r="S476" t="str">
            <v>QA</v>
          </cell>
          <cell r="T476" t="str">
            <v>Number unknown</v>
          </cell>
          <cell r="U476">
            <v>43817</v>
          </cell>
          <cell r="V476">
            <v>2171</v>
          </cell>
          <cell r="X476" t="str">
            <v>In August 2020, Human Rights Watch released a report highlighting the systemic nature of labour abuse against migrant workers in Qatar, particularly regarding the issue of salary abuse and wage theft. This is one of a number of cases cited in the report. _x000D_
_x000D_
"Priya", the owner of a medium-sized labour supply company stated she had not been paid by her clients, meaning that she did not have the money to pay wages properly to her workers. She had been supplying workers to a construction company and by December 2019 had not received payments for completed work for nine months. The construction company itself had not been paid for two years; they are awaiting payments from a large international construction company (the main contractor) who are themselves waiting for payments from a Qatari public entity.</v>
          </cell>
        </row>
        <row r="477">
          <cell r="B477" t="str">
            <v>https://www.business-humanrights.org/en/latest-news/how-can-we-work-without-wages-salary-abuses-facing-migrant-workers-ahead-of-qatars-fifa-world-cup-2022/</v>
          </cell>
          <cell r="C477" t="str">
            <v>FIFA (Partner)</v>
          </cell>
          <cell r="F477" t="str">
            <v>Sports teams, clubs &amp; leagues</v>
          </cell>
          <cell r="G477" t="str">
            <v>Qatar World Cup 2022 Unspecified Projects (Unknown)</v>
          </cell>
          <cell r="H477" t="str">
            <v>Multiple locations</v>
          </cell>
          <cell r="I477" t="str">
            <v>Sports and venues</v>
          </cell>
          <cell r="J477" t="str">
            <v>Not Reported (Employer - Construction)</v>
          </cell>
          <cell r="K477" t="str">
            <v>Non-payment of Wages</v>
          </cell>
          <cell r="L477" t="str">
            <v>Migrant &amp; immigrant workers (1 - PH - Construction)</v>
          </cell>
          <cell r="M477" t="str">
            <v>NGO</v>
          </cell>
          <cell r="N477" t="str">
            <v>No</v>
          </cell>
          <cell r="Q477" t="str">
            <v>None reported</v>
          </cell>
          <cell r="S477" t="str">
            <v>QA</v>
          </cell>
          <cell r="T477">
            <v>1</v>
          </cell>
          <cell r="U477">
            <v>44067</v>
          </cell>
          <cell r="V477">
            <v>2168</v>
          </cell>
          <cell r="X477" t="str">
            <v>In August 2020, Human Rights Watch released a report highlighting the systemic nature of labour abuse against migrant workers in Qatar, particularly regarding the issue of salary abuse and wage theft. This is one of a number of cases cited in the report. _x000D_
_x000D_
"Alvin" is a human resources manager at a construction company contracted for work on the exterior of a FIFA World Cup 2022 stadium. His salary has been delayed for up to four months at least five times in 2018 and 2019. He is late on personal payments and has to borrow money to pay them. Alvin told HRW that his salary had been delayed for four months since 2019 and continues to be delayed for up to two months during the COVID-19 pandemic.</v>
          </cell>
        </row>
        <row r="478">
          <cell r="B478" t="str">
            <v>https://www.business-humanrights.org/en/latest-news/dribble-or-goal-tracking-the-score-for-decent-work-legacy-in-qatar/</v>
          </cell>
          <cell r="J478" t="str">
            <v>Not Reported (Employer - Services: General)</v>
          </cell>
          <cell r="K478" t="str">
            <v>Intimidation &amp; Threats;Non-payment of Wages;Restricted Mobility</v>
          </cell>
          <cell r="L478" t="str">
            <v>Migrant &amp; immigrant workers (1 - PH - Services: General)</v>
          </cell>
          <cell r="M478" t="str">
            <v>NGO</v>
          </cell>
          <cell r="N478" t="str">
            <v>No</v>
          </cell>
          <cell r="Q478" t="str">
            <v>The worker filed a complaint with the Ministry of Labour and the employer settled its obligation and bought her a plane ticket. However, they then filed an absconding case against her resulting in her arrest, deportation and ban against her return.</v>
          </cell>
          <cell r="S478" t="str">
            <v>QA</v>
          </cell>
          <cell r="T478">
            <v>1</v>
          </cell>
          <cell r="U478">
            <v>43497</v>
          </cell>
          <cell r="V478">
            <v>2439</v>
          </cell>
          <cell r="X478" t="str">
            <v>In July 2021, BWI published their progress report on worker welfare and the fulfilment of human and labour rights in Qatar. In one case study, a Filipina interior designer worked in Qatar for two years, before her employer refused to release her benefits or buy her airfare home, according to her contract.</v>
          </cell>
        </row>
        <row r="479">
          <cell r="B479" t="str">
            <v>https://www.business-humanrights.org/en/latest-news/how-can-we-work-without-wages-salary-abuses-facing-migrant-workers-ahead-of-qatars-fifa-world-cup-2022/</v>
          </cell>
          <cell r="J479" t="str">
            <v>Not Reported (Client - Retail);Not Reported (Employer - Cleaning &amp; maintenance)</v>
          </cell>
          <cell r="K479" t="str">
            <v>Non-payment of Wages;Restricted Mobility;Withholding Passports</v>
          </cell>
          <cell r="L479" t="str">
            <v>Migrant &amp; immigrant workers (Unknown Number - PH - Cleaning &amp; maintenance)</v>
          </cell>
          <cell r="M479" t="str">
            <v>NGO</v>
          </cell>
          <cell r="N479" t="str">
            <v>No</v>
          </cell>
          <cell r="Q479" t="str">
            <v>None reported.</v>
          </cell>
          <cell r="S479" t="str">
            <v>QA</v>
          </cell>
          <cell r="T479" t="str">
            <v>Number unknown</v>
          </cell>
          <cell r="U479">
            <v>44067</v>
          </cell>
          <cell r="V479">
            <v>2165</v>
          </cell>
          <cell r="X479" t="str">
            <v>In August 2020, Human Rights Watch released a report highlighting the systemic nature of labour abuse against migrant workers in Qatar, particularly regarding the issue of salary abuse and wage theft. This is one of a number of cases cited in the report. _x000D_
_x000D_
Filipina worker “Samantha” worked as a cleaner at a mall in Doha. She and her colleagues were made to work 12 hour shifts, had their passports confiscated and were banned from leaving the company-provided accommodation. Her salary was less than had been promised and was written in her contract. Before returning to the Philippines after two years of work, her employer refused to pay her end-of-service benefits and used her first month of wages, a “security deposit” to buy her return flight.</v>
          </cell>
        </row>
        <row r="480">
          <cell r="B480" t="str">
            <v>https://www.business-humanrights.org/en/latest-news/dribble-or-goal-tracking-the-score-for-decent-work-legacy-in-qatar/</v>
          </cell>
          <cell r="J480" t="str">
            <v>Not Reported (Client - Hotel);Not Reported (Employer - Cleaning &amp; maintenance)</v>
          </cell>
          <cell r="K480" t="str">
            <v>Failing to renew visas;Non-payment of Wages;Precarious/unsuitable living conditions</v>
          </cell>
          <cell r="L480" t="str">
            <v>Migrant &amp; immigrant workers (2 - PH - Cleaning &amp; maintenance)</v>
          </cell>
          <cell r="M480" t="str">
            <v>NGO</v>
          </cell>
          <cell r="N480" t="str">
            <v>No</v>
          </cell>
          <cell r="Q480" t="str">
            <v>Building and Woodworkers International helped the workers to file a labour complaint with the Ministry of Labour and they were advised not to leave their accommodation until they could move to another company.</v>
          </cell>
          <cell r="S480" t="str">
            <v>QA</v>
          </cell>
          <cell r="T480">
            <v>2</v>
          </cell>
          <cell r="U480">
            <v>44075</v>
          </cell>
          <cell r="V480">
            <v>2440</v>
          </cell>
          <cell r="X480" t="str">
            <v>In July 2021, BWI published their progress report on worker welfare and the fulfillment of human and labour rights in Qatar. In one case study, a Filipina worker finished her two years contract at a cleaning supply company. She experienced frequent salary delays, was refused her end-of-service benefits, her Qatar ID was cancelled and she was forced out of her accommodation. Another female Filipina worker also could not go home without receiving her end-of-service benefits and was being forced out of her accommodation by the same employer.</v>
          </cell>
        </row>
        <row r="481">
          <cell r="B481" t="str">
            <v>https://www.business-humanrights.org/en/latest-news/saudi-arabia-250-construction-workers-owed-three-months-wages-co-told-to-settle-dues/</v>
          </cell>
          <cell r="J481" t="str">
            <v>Not Reported (Employer - Construction)</v>
          </cell>
          <cell r="K481" t="str">
            <v>Non-payment of Wages</v>
          </cell>
          <cell r="L481" t="str">
            <v>Migrant &amp; immigrant workers (250 - Asia &amp; Pacific - Construction)</v>
          </cell>
          <cell r="M481" t="str">
            <v>News outlet</v>
          </cell>
          <cell r="N481" t="str">
            <v>No</v>
          </cell>
          <cell r="Q481" t="str">
            <v>The Saudi Ministry of Human Resources issued a stern warning to the company to settle the workers’ dues within a week.</v>
          </cell>
          <cell r="S481" t="str">
            <v>SA</v>
          </cell>
          <cell r="T481">
            <v>250</v>
          </cell>
          <cell r="U481">
            <v>44304</v>
          </cell>
          <cell r="V481">
            <v>2688</v>
          </cell>
          <cell r="X481" t="str">
            <v>250 workers at a Saudi construction company alleged that they did not receive their wages for three months. The article reported that the workers were mainly employed in maintenance.</v>
          </cell>
        </row>
        <row r="482">
          <cell r="B482" t="str">
            <v>https://www.business-humanrights.org/en/latest-news/gulf-indian-govt-cuts-minimum-wages-for-nationals-leading-to-contract-substitution/</v>
          </cell>
          <cell r="J482" t="str">
            <v>Not Reported (Employer - Hospitality)</v>
          </cell>
          <cell r="K482" t="str">
            <v>Contract Substitution</v>
          </cell>
          <cell r="L482" t="str">
            <v>Migrant &amp; immigrant workers (2 - IN - Cleaning &amp; maintenance)</v>
          </cell>
          <cell r="M482" t="str">
            <v>News outlet</v>
          </cell>
          <cell r="N482" t="str">
            <v>No</v>
          </cell>
          <cell r="Q482" t="str">
            <v>The report stated it was unclear why the Abu Dhabi company rolled back its original offer. The rise in contract substitution is attributed to the Indian Govt's decision to reduce monthly wages for migrants recruited to work in the Gulf from September 2020.</v>
          </cell>
          <cell r="S482" t="str">
            <v>AE</v>
          </cell>
          <cell r="T482">
            <v>2</v>
          </cell>
          <cell r="U482">
            <v>44231</v>
          </cell>
          <cell r="V482">
            <v>2652</v>
          </cell>
          <cell r="X482" t="str">
            <v>A report on increased instance of contract substitution among Indian migrant workers to the Gulf described the case of two workers promised $259 at a major cleaning and hospitality firm in Abu Dhabi; just prior to leaving their agent gave them another contract for $200/ month. At least one of the workers was not given a copy of the contract.</v>
          </cell>
        </row>
        <row r="483">
          <cell r="B483" t="str">
            <v>https://www.business-humanrights.org/en/latest-news/32-sri-lankan-workers-repatriated-from-kuwait-after-employer-failed-to-provide-food-wages-or-renew-contracts/</v>
          </cell>
          <cell r="J483" t="str">
            <v>Not Reported (Employer - Shipping, ship-building &amp; ship-scrapping)</v>
          </cell>
          <cell r="K483" t="str">
            <v>Non-payment of Wages;Restricted Mobility;Right to food</v>
          </cell>
          <cell r="L483" t="str">
            <v>Migrant &amp; immigrant workers (32 - IN - Construction)</v>
          </cell>
          <cell r="M483" t="str">
            <v>News outlet</v>
          </cell>
          <cell r="N483" t="str">
            <v>No</v>
          </cell>
          <cell r="Q483" t="str">
            <v>The workers sent a social media appeal to local politicians who facilitated repatriation.</v>
          </cell>
          <cell r="S483" t="str">
            <v>KW</v>
          </cell>
          <cell r="T483">
            <v>32</v>
          </cell>
          <cell r="U483">
            <v>44155</v>
          </cell>
          <cell r="V483">
            <v>2355</v>
          </cell>
          <cell r="X483" t="str">
            <v>In November 2020 32 Indian workers who had been stranded in Kuwait returned home. They had not been paid for four months or received any food, were confined to labour camps because their contracts had not been renewed, and were dependent on charitable aid.</v>
          </cell>
        </row>
        <row r="484">
          <cell r="B484" t="str">
            <v>https://www.business-humanrights.org/en/latest-news/the-cost-of-contagion-the-consequences-of-covid-19-for-migrant-workers-in-the-gulf-2/</v>
          </cell>
          <cell r="C484" t="str">
            <v>Doha Mountain Trading &amp; Contracting (Employer)</v>
          </cell>
          <cell r="F484" t="str">
            <v>Construction</v>
          </cell>
          <cell r="K484" t="str">
            <v>Health: General (including workplace health &amp; safety);Precarious/unsuitable living conditions</v>
          </cell>
          <cell r="L484" t="str">
            <v>Migrant &amp; immigrant workers (Unknown Number - NP - Construction)</v>
          </cell>
          <cell r="M484" t="str">
            <v>NGO</v>
          </cell>
          <cell r="N484" t="str">
            <v>No</v>
          </cell>
          <cell r="Q484" t="str">
            <v>None reported.</v>
          </cell>
          <cell r="S484" t="str">
            <v>QA</v>
          </cell>
          <cell r="T484" t="str">
            <v>Number unknown</v>
          </cell>
          <cell r="U484">
            <v>43922</v>
          </cell>
          <cell r="V484">
            <v>2324</v>
          </cell>
          <cell r="X484" t="str">
            <v>In November 2020, NGO Equidem launched a report highlighting the impact of COVID-19 on migrant workers in Saudi Arabia, Qatar and UAE, based on 206 interviews with workers.  A labourer at Doha Mountain Trading &amp; Contracting WLL, said his employer was accommodating as many as eight people in one room despite government regulation that stipulates  no more than four people can be housed together.</v>
          </cell>
        </row>
        <row r="485">
          <cell r="B485" t="str">
            <v>https://www.business-humanrights.org/en/latest-news/how-can-we-work-without-wages-salary-abuses-facing-migrant-workers-ahead-of-qatars-fifa-world-cup-2022/</v>
          </cell>
          <cell r="J485" t="str">
            <v>Not Reported (Employer - Labour supplier)</v>
          </cell>
          <cell r="K485" t="str">
            <v>Intimidation &amp; Threats;Non-payment of Wages;Precarious/unsuitable living conditions;Restricted Mobility</v>
          </cell>
          <cell r="L485" t="str">
            <v>Migrant &amp; immigrant workers (1 - PH - Catering &amp; food services)</v>
          </cell>
          <cell r="M485" t="str">
            <v>NGO</v>
          </cell>
          <cell r="N485" t="str">
            <v>No</v>
          </cell>
          <cell r="Q485" t="str">
            <v>Mary complained to the Labour Relations department; her employer was asked to mediate but placed an absconding case against her. She was arrested and spent two nights in police custody. Her employer turned her out of the accommodation. Mary managed to clear her name by providing witnesses who bore evidence to her not running away from the accommodation. Her case then moved to the Labour Dispute Resolution Committee where she was given a positive verdict, but as of July 2020 had not received outstanding wages, nor the (then required) non-objection certificate to allow her to find alternative employment.</v>
          </cell>
          <cell r="S485" t="str">
            <v>QA</v>
          </cell>
          <cell r="T485">
            <v>1</v>
          </cell>
          <cell r="U485">
            <v>43952</v>
          </cell>
          <cell r="V485">
            <v>2173</v>
          </cell>
          <cell r="X485" t="str">
            <v>In August 2020, Human Rights Watch released a report highlighting the systemic nature of labour abuse against migrant workers in Qatar, particularly regarding the issue of salary abuse and wage theft. This is one of a number of cases cited in the report. _x000D_
_x000D_
"Mary", a Filipina barista and cleaner, alleged that her labour supply employer was withholding two months of salary, end of service benefits and a ticket to the Philippines.</v>
          </cell>
        </row>
        <row r="486">
          <cell r="B486" t="str">
            <v>https://www.business-humanrights.org/en/latest-news/how-can-we-work-without-wages-salary-abuses-facing-migrant-workers-ahead-of-qatars-fifa-world-cup-2022/</v>
          </cell>
          <cell r="J486" t="str">
            <v>Not Reported (Employer - Labour supplier)</v>
          </cell>
          <cell r="K486" t="str">
            <v>Non-payment of Wages;Restricted Mobility;Right to food</v>
          </cell>
          <cell r="L486" t="str">
            <v>Migrant &amp; immigrant workers (1 - PH - Cleaning &amp; maintenance)</v>
          </cell>
          <cell r="M486" t="str">
            <v>NGO</v>
          </cell>
          <cell r="N486" t="str">
            <v>No</v>
          </cell>
          <cell r="Q486" t="str">
            <v>None reported.</v>
          </cell>
          <cell r="S486" t="str">
            <v>QA</v>
          </cell>
          <cell r="T486">
            <v>1</v>
          </cell>
          <cell r="U486">
            <v>44067</v>
          </cell>
          <cell r="V486">
            <v>2172</v>
          </cell>
          <cell r="X486" t="str">
            <v>In August 2020, Human Rights Watch released a report highlighting the systemic nature of labour abuse against migrant workers in Qatar, particularly regarding the issue of salary abuse and wage theft. This is one of a number of cases cited in the report. _x000D_
_x000D_
"Alan", a Filipino cleaner for a labour supply company, told HRW of his fears that the legal process to bring a wage-related claim against his employer is too costly; he cited the cost of transport there and food as too high for him to afford it.</v>
          </cell>
        </row>
        <row r="487">
          <cell r="B487" t="str">
            <v>https://www.business-humanrights.org/en/latest-news/uae-interviews-with-migrant-workers-reveal-many-are-reliant-on-charity-for-food-owed-months-of-wages/</v>
          </cell>
          <cell r="J487" t="str">
            <v>Not Reported (Client - Entertainment);Not Reported (Employer - Security companies)</v>
          </cell>
          <cell r="K487" t="str">
            <v>Non-payment of Wages</v>
          </cell>
          <cell r="L487" t="str">
            <v>Migrant &amp; immigrant workers (Unknown Number - GH - Security companies)</v>
          </cell>
          <cell r="M487" t="str">
            <v>News outlet</v>
          </cell>
          <cell r="N487" t="str">
            <v>No</v>
          </cell>
          <cell r="Q487" t="str">
            <v>None reported.</v>
          </cell>
          <cell r="S487" t="str">
            <v>AE</v>
          </cell>
          <cell r="T487">
            <v>1</v>
          </cell>
          <cell r="U487">
            <v>44035</v>
          </cell>
          <cell r="V487">
            <v>2151</v>
          </cell>
          <cell r="X487" t="str">
            <v>A piece by Reuters interviewed 30 workers in UAE. The article speaks about findings generally but makes some specific claims including one worker who has not been paid for around 11 months (pre-dating the COVID-19 pandemic) for security work at a Dubai theme park. "The company doesn't know when they'll be able to pay us, and we are suffering," the Ghanaian said.</v>
          </cell>
        </row>
        <row r="488">
          <cell r="B488" t="str">
            <v>https://www.business-humanrights.org/en/latest-news/pakistan-intervenes-on-non-payment-of-wages-to-citizens-in-qatar-alleges-authorities-stopped-paying-cos/</v>
          </cell>
          <cell r="C488" t="str">
            <v>FIFA (Partner)</v>
          </cell>
          <cell r="F488" t="str">
            <v>Sports teams, clubs &amp; leagues</v>
          </cell>
          <cell r="G488" t="str">
            <v>Qatar World Cup 2022 Unspecified Projects (Client)</v>
          </cell>
          <cell r="H488" t="str">
            <v>Multiple locations</v>
          </cell>
          <cell r="I488" t="str">
            <v>Sports and venues</v>
          </cell>
          <cell r="J488" t="str">
            <v>Not Reported (Employer - Sector not reported/applicable)</v>
          </cell>
          <cell r="K488" t="str">
            <v>Non-payment of Wages;Right to food;Unfair Dismissal</v>
          </cell>
          <cell r="L488" t="str">
            <v>Migrant &amp; immigrant workers (20 - PK - Construction)</v>
          </cell>
          <cell r="M488" t="str">
            <v>News outlet</v>
          </cell>
          <cell r="N488" t="str">
            <v>No</v>
          </cell>
          <cell r="Q488" t="str">
            <v>The case is part of a broader pattern of Pakistani companies allegedly left unpaid by the Qatari Government, according to the Pakistani Embassy in Qatar. The Embassy stated they were taking up all cases with Qatar's Ministry of Labor. _x000D_
_x000D_
The workers were being supplied food packages by the Pakistani Embassy.</v>
          </cell>
          <cell r="S488" t="str">
            <v>QA</v>
          </cell>
          <cell r="T488" t="str">
            <v>Number unknown</v>
          </cell>
          <cell r="U488">
            <v>43995</v>
          </cell>
          <cell r="V488">
            <v>2137</v>
          </cell>
          <cell r="X488" t="str">
            <v>A worker for a company making residential units for the World Cup near the main stadium alleged that he lost his job after being unpaid for months. In total he said 20 Pakistani workers were terminated and were still living in company camps with nowhere to go.</v>
          </cell>
        </row>
        <row r="489">
          <cell r="B489" t="str">
            <v>https://www.business-humanrights.org/en/latest-news/qatar-companys-repeated-failure-to-pay-wages-demonstrates-inadequacy-of-wage-protection-system-say-hrw/</v>
          </cell>
          <cell r="C489" t="str">
            <v>FIFA (Partner)</v>
          </cell>
          <cell r="F489" t="str">
            <v>Sports teams, clubs &amp; leagues</v>
          </cell>
          <cell r="G489" t="str">
            <v>Qatar World Cup 2022 Unspecified Projects ()</v>
          </cell>
          <cell r="H489" t="str">
            <v>Multiple locations</v>
          </cell>
          <cell r="I489" t="str">
            <v>Sports and venues</v>
          </cell>
          <cell r="J489" t="str">
            <v>Not Reported (Employer - Sector not reported/applicable)</v>
          </cell>
          <cell r="K489" t="str">
            <v>Denial of Freedom of Expression/Assembly;Intimidation &amp; Threats;Non-payment of Wages;Restricted Mobility</v>
          </cell>
          <cell r="L489" t="str">
            <v>Migrant &amp; immigrant workers (500 - Unknown Location - Construction)</v>
          </cell>
          <cell r="M489" t="str">
            <v>NGO</v>
          </cell>
          <cell r="N489" t="str">
            <v>No</v>
          </cell>
          <cell r="Q489" t="str">
            <v>Workers reported filing complaints with local police and the National Human Rights Commission. Receiving no response they held protests._x000D_
_x000D_
On 7 February, some labourers protested and received their owed salaries on the same day. Managerial staff protested two days later; government and police intervened, promised payment and dispersed the protesters. Managerial staff began to receive backdated payments that same day.</v>
          </cell>
          <cell r="S489" t="str">
            <v>QA</v>
          </cell>
          <cell r="T489">
            <v>500</v>
          </cell>
          <cell r="U489">
            <v>43876</v>
          </cell>
          <cell r="V489">
            <v>2093</v>
          </cell>
          <cell r="X489" t="str">
            <v>In February 2020, Human Rights Watch reported on the case of an employer who had repeatedly failed to pay employees since 2018. HRW stated that the case shows up the ineffectiveness of the Qatar Wage Protection System. From interviews, HRW stated that 500 workers experienced wage delays, starting in September 2019. Additionally, employees who left a year ago are still waiting for owed wages. The employer was not named but engages workers on 25 projects in Qatar, including venues which will host the 2022 FIFA World Cup.</v>
          </cell>
        </row>
        <row r="490">
          <cell r="B490" t="str">
            <v>https://www.business-humanrights.org/en/latest-news/qatar-2022-fifa-admits-violation-of-workers-standards/</v>
          </cell>
          <cell r="C490" t="str">
            <v>FIFA (Client);Tawasol (Employer)</v>
          </cell>
          <cell r="F490" t="str">
            <v>Construction;Sports teams, clubs &amp; leagues</v>
          </cell>
          <cell r="G490" t="str">
            <v>Al Bayt Stadium (Unknown)</v>
          </cell>
          <cell r="H490" t="str">
            <v>Al Khor</v>
          </cell>
          <cell r="I490" t="str">
            <v>Sports and venues</v>
          </cell>
          <cell r="K490" t="str">
            <v>Non-payment of Wages;Recruitment Fees</v>
          </cell>
          <cell r="L490" t="str">
            <v>Migrant &amp; immigrant workers (23 - Unknown Location - Construction)</v>
          </cell>
          <cell r="M490" t="str">
            <v>News outlet</v>
          </cell>
          <cell r="N490" t="str">
            <v>No</v>
          </cell>
          <cell r="Q490" t="str">
            <v>TAWASOL employees received their outstanding wages and continued to work on the construction site at Al Bayt Stadium. FIFA has promised to investigate the allegations further. FIFA published a press release in response.</v>
          </cell>
          <cell r="S490" t="str">
            <v>QA</v>
          </cell>
          <cell r="T490">
            <v>23</v>
          </cell>
          <cell r="U490">
            <v>43623</v>
          </cell>
          <cell r="V490">
            <v>1983</v>
          </cell>
          <cell r="X490" t="str">
            <v>As part of a report by German broadcast WDR, allegations of poor working conditions and forced labour came to light regarding workers on several 2022 World Cup sites; the Nepali government disclosed official data to WDR reporting that 1,426 workers Nepali workers had died in Qatar between 2009 and 2019. WDR also reported that 23 employees of FIFA subcontractor TAWASOL on the site of Al Bayt Stadium were paid oustanding wages. FIFA's admission to a breach in workers' standards employed by a subcontractor is the first time the sports body has not stated that allegations relate to projects over which they have no influence.</v>
          </cell>
        </row>
        <row r="491">
          <cell r="B491" t="str">
            <v>https://www.business-humanrights.org/en/latest-news/qatar-abuse-of-world-cup-workers-exposed/</v>
          </cell>
          <cell r="C491" t="str">
            <v>Blue Bay (Unknown);Eversendai ();FIFA (Partner)</v>
          </cell>
          <cell r="F491" t="str">
            <v>Construction;Engineering;Labour supplier;Oil, gas &amp; coal;Sports teams, clubs &amp; leagues</v>
          </cell>
          <cell r="G491" t="str">
            <v>Khalifa International Stadium (Unknown)</v>
          </cell>
          <cell r="H491" t="str">
            <v>Doha</v>
          </cell>
          <cell r="I491" t="str">
            <v>Sports and venues</v>
          </cell>
          <cell r="K491" t="str">
            <v>Contract Substitution;Denial of Freedom of Expression/Assembly;Failing to renew visas;Forced labour &amp; modern slavery;Intimidation &amp; Threats;Non-payment of Wages;Precarious/unsuitable living conditions;Recruitment Fees;Restricted Mobility;Withholding Passports</v>
          </cell>
          <cell r="L491" t="str">
            <v>Migrant &amp; immigrant workers (Unknown Number - BD - Construction);Migrant &amp; immigrant workers (Unknown Number - IN - Construction);Migrant &amp; immigrant workers (Unknown Number - NP - Construction)</v>
          </cell>
          <cell r="M491" t="str">
            <v>NGO</v>
          </cell>
          <cell r="N491" t="str">
            <v>No</v>
          </cell>
          <cell r="Q491" t="str">
            <v>Amnesty International asked Eversendai to set out what due diligence the company had undertaken on Blue Bay prior to contracting with it. Amnesty International received two letters from Eversendai. However, the company did not provide any information to show it had carried out due diligence checks before engaging Blue Bay.</v>
          </cell>
          <cell r="S491" t="str">
            <v>QA</v>
          </cell>
          <cell r="T491">
            <v>24</v>
          </cell>
          <cell r="U491">
            <v>42459</v>
          </cell>
          <cell r="V491">
            <v>2456</v>
          </cell>
          <cell r="X491" t="str">
            <v>In March 2016, Amnesty International released a report revealing that migrant workers working on the Khalifa Stadium refurbishment had experienced systematic labour abuse by employers. The report builds on interviews with 234 male migrant workers, of which 132 worked on the Khalifa Stadium refurbishment. _x000D_
_x000D_
According to the report, 24 workers said that they worked for Blue Bay; a labour supply company used by Eversendai (a subcontractor of Midmac-Six Construct JV which is the main contractor for the Khalifa Stadium refurbishment) to carry out work on Khalifa Stadium. The workers alleged that they had experienced various abuses including deceptive recruitment practices, retention of passports, inadequate accommodation, delays in payments of salaries, and failure to provide and renew residence permits. In addition, Amnesty International said that it found evidence of forced labour and that managers of the company used the threat of penalties, to exact work from migrant workers.</v>
          </cell>
        </row>
        <row r="492">
          <cell r="B492" t="str">
            <v>https://www.business-humanrights.org/en/latest-news/qatar-abuse-of-world-cup-workers-exposed/</v>
          </cell>
          <cell r="C492" t="str">
            <v>FIFA (Partner)</v>
          </cell>
          <cell r="F492" t="str">
            <v>Sports teams, clubs &amp; leagues</v>
          </cell>
          <cell r="G492" t="str">
            <v>Khalifa International Stadium (Unknown)</v>
          </cell>
          <cell r="H492" t="str">
            <v>Doha</v>
          </cell>
          <cell r="I492" t="str">
            <v>Sports and venues</v>
          </cell>
          <cell r="J492" t="str">
            <v>Not Reported (Employer - Sector not reported/applicable);Not Reported (Recruiter - Sector not reported/applicable)</v>
          </cell>
          <cell r="K492" t="str">
            <v>Contract Substitution;Denial of Freedom of Expression/Assembly;Failing to renew visas;Forced labour &amp; modern slavery;Intimidation &amp; Threats;Non-payment of Wages;Precarious/unsuitable living conditions;Recruitment Fees;Restricted Mobility;Withholding Passports</v>
          </cell>
          <cell r="L492" t="str">
            <v>Migrant &amp; immigrant workers (Unknown Number - BD - Unknown Sector);Migrant &amp; immigrant workers (Unknown Number - IN - Unknown Sector);Migrant &amp; immigrant workers (Unknown Number - NP - Unknown Sector)</v>
          </cell>
          <cell r="M492" t="str">
            <v>NGO</v>
          </cell>
          <cell r="N492" t="str">
            <v>No</v>
          </cell>
          <cell r="Q492" t="str">
            <v>Amnesty International was unable to identify which company officially worked on the Khalifa stadium refurbishment project had hired the workers. Amnesty International requested that the main contractors and subcontractors as well as the Supreme Committee for Delivery and Legacy to provide a full list of companies subcontracted to work on the Khalifa stadium refurbishment project, but the list was not provided.</v>
          </cell>
          <cell r="S492" t="str">
            <v>QA</v>
          </cell>
          <cell r="T492">
            <v>17</v>
          </cell>
          <cell r="U492">
            <v>42459</v>
          </cell>
          <cell r="V492">
            <v>2458</v>
          </cell>
          <cell r="X492" t="str">
            <v>In March 2016, Amnesty International released a report revealing that migrant workers working on the Khalifa Stadium refurbishment had experienced systematic labour abuse by employers. The report builds on interviews with 234 male migrant workers, of which 132 worked on the Khalifa Stadium refurbishment._x000D_
_x000D_
According to the report, workers employed by a labour supply company to carry out work on the Khalifa Stadium refurbishment (Amnesty International was unable to discover which company officially working on Khalifa Stadium had hired them) had experienced various abuses. This includes deceptive recruitment practices, retention of passports, inadequate accommodation, delays in payments of salaries, failure to provide and renew residence permits, and forced labour.</v>
          </cell>
        </row>
        <row r="493">
          <cell r="B493" t="str">
            <v>https://www.business-humanrights.org/en/latest-news/qatar-abuse-of-world-cup-workers-exposed/</v>
          </cell>
          <cell r="C493" t="str">
            <v>Nakheel Landscapes (Employer)</v>
          </cell>
          <cell r="F493" t="str">
            <v>Gardening &amp; landscaping</v>
          </cell>
          <cell r="G493" t="str">
            <v>Aspire Zone - Doha Sports City (Unknown)</v>
          </cell>
          <cell r="H493" t="str">
            <v>Doha</v>
          </cell>
          <cell r="I493" t="str">
            <v>Sports and venues</v>
          </cell>
          <cell r="K493" t="str">
            <v>Non-payment of Wages;Precarious/unsuitable living conditions;Recruitment Fees;Restricted Mobility;Withholding Passports</v>
          </cell>
          <cell r="L493" t="str">
            <v>Migrant &amp; immigrant workers (Unknown Number - BD - Construction)</v>
          </cell>
          <cell r="M493" t="str">
            <v>NGO</v>
          </cell>
          <cell r="N493" t="str">
            <v>No</v>
          </cell>
          <cell r="O493" t="str">
            <v>NGO</v>
          </cell>
          <cell r="Q493" t="str">
            <v>Both Nakheel Landscapes and Aspire Zone Foundation have submitted a response to Amnesty International._x000D_
_x000D_
Nakheel Landscapes returned all passports to its workers, moved its workers to new accommodation and established an Employee Consulting Procedure and put in place elected worker representatives who can represent the workers and raise problems. _x000D_
_x000D_
Aspire Zone told AI the the SC Worker Welfare Standards do not apply to Nakheel's contract on the Aspire Zone green areas because it is not an official World Cup project.</v>
          </cell>
          <cell r="S493" t="str">
            <v>QA</v>
          </cell>
          <cell r="T493">
            <v>102</v>
          </cell>
          <cell r="U493">
            <v>42459</v>
          </cell>
          <cell r="V493">
            <v>2459</v>
          </cell>
          <cell r="X493" t="str">
            <v>In March 2016, Amnesty International released a report revealing that migrant workers involved in landscaping green spaces in the Aspire Zone surrounding Khalifa Stadium, have experienced systematic labour abuse. The report builds on interviews with 234 male migrant workers, of which 102 worked for Nakheel Landscapes (99 of the workers worked on the Aspire Zone project while three worked on other projects)_x000D_
_x000D_
The report indicates that the work on the Aspire Zone green spaces was carried out by Nakheel Landscapes, a Qatari company, while Aspire Logistics, a part of the Aspire Zone Foundation, is the client for this project. The landscaping of the Aspire Zone green areas is not an official World Cup project. _x000D_
_x000D_
The abuses reported by workers included, paying large recruitment fees (USD 500 to USD 4,300), unsuitable living conditions being paid wages lower than promised, withholding of passports and being denied exit permits.</v>
          </cell>
        </row>
        <row r="494">
          <cell r="B494" t="str">
            <v>https://www.business-humanrights.org/en/latest-news/the-guardian-world-cup-construction-workers-in-qatar-struggle-with-low-pay/</v>
          </cell>
          <cell r="C494" t="str">
            <v>FIFA (Client)</v>
          </cell>
          <cell r="F494" t="str">
            <v>Sports teams, clubs &amp; leagues</v>
          </cell>
          <cell r="G494" t="str">
            <v>Ahmad Bin Ali Stadium/ Al Rayyan Stadium (Unknown)</v>
          </cell>
          <cell r="H494" t="str">
            <v>Al Rayyan</v>
          </cell>
          <cell r="I494" t="str">
            <v>Sports and venues</v>
          </cell>
          <cell r="J494" t="str">
            <v>Not Reported (Employer - Sector not reported/applicable)</v>
          </cell>
          <cell r="K494" t="str">
            <v>Non-payment of Wages;Precarious/unsuitable living conditions;Recruitment Fees;Very Low Wages</v>
          </cell>
          <cell r="L494" t="str">
            <v>Migrant &amp; immigrant workers (Unknown Number - BD - Construction);Migrant &amp; immigrant workers (Unknown Number - GH - Construction);Migrant &amp; immigrant workers (Unknown Number - IN - Construction);Migrant &amp; immigrant workers (Unknown Number - NP - Construction)</v>
          </cell>
          <cell r="M494" t="str">
            <v>News outlet</v>
          </cell>
          <cell r="N494" t="str">
            <v>No</v>
          </cell>
          <cell r="Q494" t="str">
            <v>None reported.</v>
          </cell>
          <cell r="S494" t="str">
            <v>QA</v>
          </cell>
          <cell r="T494" t="str">
            <v>Number unknown</v>
          </cell>
          <cell r="U494">
            <v>43425</v>
          </cell>
          <cell r="V494">
            <v>1994</v>
          </cell>
          <cell r="X494" t="str">
            <v>Construction workers building the al-Rayyan World Cup stadium in Qatar struggle with low pay. Workers report being charged illegal recruitment fees, paying fraudulent sponsors and agents for visas, and being paid below the agreed minimum wage or facing wage delays with a lack of food as a result.</v>
          </cell>
        </row>
        <row r="495">
          <cell r="B495" t="str">
            <v>https://www.business-humanrights.org/en/latest-news/crying-out-for-justice-wage-theft-against-migrant-workers-during-covid-19/</v>
          </cell>
          <cell r="C495" t="str">
            <v>Fazal International (Recruiter);Sharq Transport (Employer)</v>
          </cell>
          <cell r="F495" t="str">
            <v>Recruitment agencies;Transport: General</v>
          </cell>
          <cell r="K495" t="str">
            <v>Health: General (including workplace health &amp; safety);Non-payment of Wages</v>
          </cell>
          <cell r="L495" t="str">
            <v>Migrant &amp; immigrant workers (20 - NP - Transport: General)</v>
          </cell>
          <cell r="M495" t="str">
            <v>NGO</v>
          </cell>
          <cell r="N495" t="str">
            <v>No</v>
          </cell>
          <cell r="Q495" t="str">
            <v>The workers' families complained to the recruitment agency with no response.</v>
          </cell>
          <cell r="S495" t="str">
            <v>SA</v>
          </cell>
          <cell r="T495">
            <v>20</v>
          </cell>
          <cell r="U495">
            <v>44293</v>
          </cell>
          <cell r="V495">
            <v>2681</v>
          </cell>
          <cell r="X495" t="str">
            <v>In April 2021, Migrant Forum Asia released a report on the issue of wage theft, analysing over 700 cases documented by member and partner organisations between December 2019 and February 2021. Among those recorded was a case of 20 Nepali workers who were recruited through Fazal Int. Pvt. Ltd to work with Sharq Transport as drivers. They were not provided with driving licenses, were given old vehicles which broke down and resulted in attacks on them by police and locals. During lockdown money provided for their petrol was greatly reduced and the workers were working longer hours for less money than was contracted.</v>
          </cell>
        </row>
        <row r="496">
          <cell r="B496" t="str">
            <v>https://www.business-humanrights.org/en/latest-news/oman-report-highlights-the-plight-of-women-sierra-leone-workers-incl-long-working-hours-and-non-payment-of-wages/</v>
          </cell>
          <cell r="J496" t="str">
            <v>Not Reported (Employer - Domestic worker agencies)</v>
          </cell>
          <cell r="K496" t="str">
            <v>Beatings &amp; violence;Contract Substitution;Forced labour &amp; modern slavery;Health: General (including workplace health &amp; safety);Intimidation &amp; Threats;Precarious/unsuitable living conditions;Restricted Mobility;Right to food;Withholding Passports</v>
          </cell>
          <cell r="L496" t="str">
            <v>Migrant &amp; immigrant workers (1 - SL - Domestic worker agencies)</v>
          </cell>
          <cell r="M496" t="str">
            <v>News outlet</v>
          </cell>
          <cell r="N496" t="str">
            <v>No</v>
          </cell>
          <cell r="Q496" t="str">
            <v>None reported</v>
          </cell>
          <cell r="S496" t="str">
            <v>OM</v>
          </cell>
          <cell r="T496">
            <v>1</v>
          </cell>
          <cell r="U496">
            <v>44378</v>
          </cell>
          <cell r="V496">
            <v>2438</v>
          </cell>
          <cell r="X496" t="str">
            <v>On 1 July 2021, BBC published a podcast discussing the situation of women Sierra Leonean domestic workers in Oman and shedding a light on the poor working and living conditions as well as the labour abuses faced them. Among the cases highlighted in the podcast was the case of a female domestic worker from Sierra Leone who came to Oman to work in a restaurant or a supermarket. However, when she arrived, she was told that she would be a maid. She alleged that the family she was working for, was treating her in an inhumane way; they did not give her anything to eat except for leftover rice. Her employer’s wife hit her every time she did not understand the instructions. In one instance she was deprived of food and water for two days. She further alleged that she was sexually harassed by her employer; he was threatening to kill her if she tells anyone. One day, in the middle of night, the employer told her to get in his car and he took her to the street and left her there, while he kept all her documents with him.</v>
          </cell>
        </row>
        <row r="497">
          <cell r="B497" t="str">
            <v>https://www.business-humanrights.org/en/latest-news/oman-report-highlights-the-plight-of-women-sierra-leone-workers-incl-long-working-hours-and-non-payment-of-wages/</v>
          </cell>
          <cell r="J497" t="str">
            <v>Not Reported (Employer - Domestic worker agencies)</v>
          </cell>
          <cell r="K497" t="str">
            <v>Contract Substitution;Forced labour &amp; modern slavery;Human Trafficking;Non-payment of Wages;Precarious/unsuitable living conditions;Restricted Mobility;Right to food;Withholding Passports</v>
          </cell>
          <cell r="L497" t="str">
            <v>Migrant &amp; immigrant workers (1 - SL - Domestic worker agencies)</v>
          </cell>
          <cell r="M497" t="str">
            <v>News outlet</v>
          </cell>
          <cell r="N497" t="str">
            <v>No</v>
          </cell>
          <cell r="Q497" t="str">
            <v>None reported.</v>
          </cell>
          <cell r="S497" t="str">
            <v>OM</v>
          </cell>
          <cell r="T497">
            <v>1</v>
          </cell>
          <cell r="U497">
            <v>44378</v>
          </cell>
          <cell r="V497">
            <v>2437</v>
          </cell>
          <cell r="X497" t="str">
            <v>On 1 July 2021, BBC published a podcast discussing the situation of women Sierra Leonean domestic workers in Oman and shedding a light on the poor working and living conditions as well as the labour abuses faced them. One Sierra Leonean female domestic worker was promised work as cook in Oman by a recruiter in Senegal. However, when she arrived in Oman, her passport was seized and was forced to work as a domestic worker. She alleged that she was forced to work extremely long hours, that her employer did not provide her with good food or accommodation, and that she was paid less than the agreed salary or not at all.</v>
          </cell>
        </row>
        <row r="498">
          <cell r="B498" t="str">
            <v>https://www.business-humanrights.org/en/latest-news/middle-east-africa-uk-export-finance-agency-reportedly-funding-projects-linked-to-labour-abuse-environmental-damage-contains-comment-from-ukef/</v>
          </cell>
          <cell r="K498" t="str">
            <v>Precarious/unsuitable living conditions;Very Low Wages;Withholding Passports</v>
          </cell>
          <cell r="L498" t="str">
            <v>Migrant &amp; immigrant workers (1 - IN - Construction)</v>
          </cell>
          <cell r="M498" t="str">
            <v>News outlet</v>
          </cell>
          <cell r="N498" t="str">
            <v>No</v>
          </cell>
          <cell r="S498" t="str">
            <v>OM</v>
          </cell>
          <cell r="T498">
            <v>1</v>
          </cell>
          <cell r="U498">
            <v>44651</v>
          </cell>
          <cell r="V498">
            <v>2763</v>
          </cell>
          <cell r="X498" t="str">
            <v>The UK Export Finance agency reportedly invested in energy projects associated with a number of human rights and environmental abuses, in the Gulf and beyond._x000D_
_x000D_
Indian migrant worker in Oman's Duqm oil refinery project, Aditya, claimed to be overworked, underpaid, had his documents taken and was kept in an inappropriate lodging.</v>
          </cell>
        </row>
        <row r="499">
          <cell r="B499" t="str">
            <v>https://www.business-humanrights.org/en/latest-news/crying-out-for-justice-wage-theft-against-migrant-workers-during-covid-19/</v>
          </cell>
          <cell r="C499" t="str">
            <v>Qatar Space Technology (Employer)</v>
          </cell>
          <cell r="F499" t="str">
            <v>Construction</v>
          </cell>
          <cell r="K499" t="str">
            <v>Non-payment of Wages</v>
          </cell>
          <cell r="L499" t="str">
            <v>Migrant &amp; immigrant workers (17 - Unknown Location - Services: General)</v>
          </cell>
          <cell r="M499" t="str">
            <v>NGO</v>
          </cell>
          <cell r="N499" t="str">
            <v>No</v>
          </cell>
          <cell r="Q499" t="str">
            <v>None reported.</v>
          </cell>
          <cell r="S499" t="str">
            <v>QA</v>
          </cell>
          <cell r="T499">
            <v>17</v>
          </cell>
          <cell r="U499">
            <v>44293</v>
          </cell>
          <cell r="V499">
            <v>2678</v>
          </cell>
          <cell r="X499" t="str">
            <v>In April 2021, Migrant Forum Asia released a report on the issue of wage theft, analysing over 700 cases documented by member and partner organisations between December 2019 and February 2021. Among those recorded was a group of 17 workers who went to Qatar to work as administrative officers in Qatar Space Technology. They did not receive salary for nine months.</v>
          </cell>
        </row>
        <row r="500">
          <cell r="B500" t="str">
            <v>https://www.business-humanrights.org/en/latest-news/qatar-urbacon-contracting-reportedly-overworking-employees-without-compensation-in-a-rush-to-finalise-world-cup-projects-incl-co-comments/</v>
          </cell>
          <cell r="C500" t="str">
            <v>UrbaCon Trading &amp; Contracting (Employer)</v>
          </cell>
          <cell r="F500" t="str">
            <v>Construction</v>
          </cell>
          <cell r="G500" t="str">
            <v>Qatar World Cup 2022 Unspecified Projects (Unknown)</v>
          </cell>
          <cell r="H500" t="str">
            <v>Multiple locations</v>
          </cell>
          <cell r="I500" t="str">
            <v>Sports and venues</v>
          </cell>
          <cell r="K500" t="str">
            <v>Health: General (including workplace health &amp; safety);Non-payment of Wages</v>
          </cell>
          <cell r="L500" t="str">
            <v>Migrant &amp; immigrant workers (Unknown Number - Unknown Location - Construction)</v>
          </cell>
          <cell r="M500" t="str">
            <v>News outlet</v>
          </cell>
          <cell r="N500" t="str">
            <v>Yes</v>
          </cell>
          <cell r="O500" t="str">
            <v>Journalist</v>
          </cell>
          <cell r="P500" t="str">
            <v>https://www.dohanews.co/workers-say-theyre-being-exploited-ahead-of-fifa-world-cup-2022/</v>
          </cell>
          <cell r="Q500" t="str">
            <v>A quote in the article was provided: “UrbaCon Trading &amp; Contracting Company (UCC) takes the physical and mental wellbeing of our workers very seriously. Working extra hours and overtime are offered and compensated in accordance with the Labour law,” the company said in a statement to Doha News._x000D_
_x000D_
“UCC is strongly committed to protecting workers’ welfare standards. We have established welfare committees that include worker representatives to improve communications and working conditions,” the statement added.</v>
          </cell>
          <cell r="S500" t="str">
            <v>QA</v>
          </cell>
          <cell r="T500" t="str">
            <v>Number unknown</v>
          </cell>
          <cell r="U500">
            <v>44642</v>
          </cell>
          <cell r="V500">
            <v>2760</v>
          </cell>
          <cell r="X500" t="str">
            <v>In March 2022 UrbaCon Trading &amp; Contracting Company was reported to have extended working hours for their employees and removed the Friday weekend in order to finish the World Cup projects ‘on time.  Workers told Doha News that they received no ‘prior notice’ and were not asked if the sudden extension would be suitable for them. The company will also not pay the workers for the extra hours.</v>
          </cell>
        </row>
        <row r="501">
          <cell r="B501" t="str">
            <v>https://www.business-humanrights.org/en/latest-news/how-can-we-work-without-wages-salary-abuses-facing-migrant-workers-ahead-of-qatars-fifa-world-cup-2022/</v>
          </cell>
          <cell r="J501" t="str">
            <v>Not Reported (Employer - Sector not reported/applicable)</v>
          </cell>
          <cell r="K501" t="str">
            <v>Contract Substitution;Non-payment of Wages;Recruitment Fees;Restricted Mobility;Right to food</v>
          </cell>
          <cell r="L501" t="str">
            <v>Migrant &amp; immigrant workers (1 - KE - Unknown Sector)</v>
          </cell>
          <cell r="M501" t="str">
            <v>NGO</v>
          </cell>
          <cell r="N501" t="str">
            <v>No</v>
          </cell>
          <cell r="Q501" t="str">
            <v>None reported</v>
          </cell>
          <cell r="S501" t="str">
            <v>QA</v>
          </cell>
          <cell r="T501" t="str">
            <v>Number unknown</v>
          </cell>
          <cell r="U501">
            <v>43818</v>
          </cell>
          <cell r="V501">
            <v>2193</v>
          </cell>
          <cell r="X501" t="str">
            <v>In August 2020, Human Rights Watch released a report highlighting the systemic nature of labour abuse against migrant workers in Qatar, particularly regarding the issue of salary abuse and wage theft. This is one of a number of cases cited in the report. _x000D_
_x000D_
"Joseph" signed a contract in Kenya that he would work 12 hours and day for £247; he told HRW he knew this was illegal. When he arrived in Kenya he and other workers were forced to sign a different contract that specified 12 hours of work per day for $206. The company also did not offer food or an allowance. Joseph was forced to take a loan out to cover the costs of the recruitment fees for his job. _x000D_
_x000D_
Another worker, "Martin", and Joseph both wish to go home; Martin believes he is under too much debt to return. Martin also highlighted the migrant worker experience of being unable to leave, choose your job or talk to anyone in Qatar – either locals or tourists. (Interviews with Joseph &amp; Martin - 19 December 2019)</v>
          </cell>
        </row>
        <row r="502">
          <cell r="B502" t="str">
            <v>https://www.business-humanrights.org/en/latest-news/how-can-we-work-without-wages-salary-abuses-facing-migrant-workers-ahead-of-qatars-fifa-world-cup-2022/</v>
          </cell>
          <cell r="J502" t="str">
            <v>Not Reported (Employer - Sector not reported/applicable)</v>
          </cell>
          <cell r="K502" t="str">
            <v>Non-payment of Wages;Right to food</v>
          </cell>
          <cell r="L502" t="str">
            <v>Migrant &amp; immigrant workers (1 - KE - Unknown Sector)</v>
          </cell>
          <cell r="M502" t="str">
            <v>NGO</v>
          </cell>
          <cell r="N502" t="str">
            <v>No</v>
          </cell>
          <cell r="Q502" t="str">
            <v>None reported</v>
          </cell>
          <cell r="S502" t="str">
            <v>QA</v>
          </cell>
          <cell r="T502" t="str">
            <v>Number unknown</v>
          </cell>
          <cell r="U502">
            <v>43659</v>
          </cell>
          <cell r="V502">
            <v>2190</v>
          </cell>
          <cell r="X502" t="str">
            <v>In August 2020, Human Rights Watch released a report highlighting the systemic nature of labour abuse against migrant workers in Qatar, particularly regarding the issue of salary abuse and wage theft. This is one of a number of cases cited in the report._x000D_
_x000D_
"Edwin", a Kenyan worker, told HRW that his company did pay workers a rate when they were not given assignments (the only one HRW found), but it was barely enough for three meals a day and made it impossible for workers to send money home to families or to pay off debts.</v>
          </cell>
        </row>
        <row r="503">
          <cell r="B503" t="str">
            <v>https://www.business-humanrights.org/en/latest-news/the-cost-of-contagion-the-consequences-of-covid-19-for-migrant-workers-in-the-gulf-2/</v>
          </cell>
          <cell r="C503" t="str">
            <v>Alahad (Employer)</v>
          </cell>
          <cell r="F503" t="str">
            <v>Recruitment agencies</v>
          </cell>
          <cell r="K503" t="str">
            <v>Non-payment of Wages;Recruitment Fees</v>
          </cell>
          <cell r="L503" t="str">
            <v>Migrant &amp; immigrant workers (Unknown Number - BD - Construction);Migrant &amp; immigrant workers (Unknown Number - IN - Construction)</v>
          </cell>
          <cell r="M503" t="str">
            <v>NGO</v>
          </cell>
          <cell r="N503" t="str">
            <v>No</v>
          </cell>
          <cell r="Q503" t="str">
            <v>None reported.</v>
          </cell>
          <cell r="S503" t="str">
            <v>QA</v>
          </cell>
          <cell r="T503">
            <v>1</v>
          </cell>
          <cell r="U503">
            <v>44013</v>
          </cell>
          <cell r="V503">
            <v>2344</v>
          </cell>
          <cell r="X503" t="str">
            <v>In November 2020, NGO Equidem launched a report highlighting the impact of COVID-19 on migrant workers in Saudi Arabia, Qatar and UAE, based on 206 interviews with workers. A Bangladeshi national working as a construction labourer at Alahad Group, said he was worried about the loan he had to obtain after he lost his income.  I had to spent 350,000 Taka ($4,133) for my visa. I did not have such a huge amount, so I borrowed all this money from my relative. Due to irregular payments, I have not been able to pay the loan. My family is overburdened with loan and we are all worried.</v>
          </cell>
        </row>
        <row r="504">
          <cell r="B504" t="str">
            <v>https://www.business-humanrights.org/en/latest-news/saudi-firms-not-paying-workers-wages-amid-pandemic/</v>
          </cell>
          <cell r="J504" t="str">
            <v>Not Reported (Employer - Education companies)</v>
          </cell>
          <cell r="L504" t="str">
            <v>Migrant &amp; immigrant workers (Unknown Number - EG - Education companies);Migrant &amp; immigrant workers (Unknown Number - JO - Education companies)</v>
          </cell>
          <cell r="M504" t="str">
            <v>News outlet</v>
          </cell>
          <cell r="N504" t="str">
            <v>No</v>
          </cell>
          <cell r="S504" t="str">
            <v>SA</v>
          </cell>
          <cell r="T504" t="str">
            <v>Number unknown</v>
          </cell>
          <cell r="U504">
            <v>43959</v>
          </cell>
          <cell r="V504">
            <v>2756</v>
          </cell>
          <cell r="X504" t="str">
            <v>In May 2020, during the Covid-19 pandemic, some companies in Saudi Arabia were forced to stop work, others suspended workers' payment partially or in full._x000D_
_x000D_
Among those impacted were private school teachers from Jordan and Egypt whose salaries were suspended or who were forced to leave despite pay, despite the fact school had already received students' fees.</v>
          </cell>
        </row>
        <row r="505">
          <cell r="B505" t="str">
            <v>https://www.business-humanrights.org/en/latest-news/the-cost-of-contagion-the-consequences-of-covid-19-for-migrant-workers-in-the-gulf-2/</v>
          </cell>
          <cell r="J505" t="str">
            <v>Not Reported (Employer - Sector not reported/applicable)</v>
          </cell>
          <cell r="K505" t="str">
            <v>COVID-19;Health: General (including workplace health &amp; safety);Precarious/unsuitable living conditions;Restricted Mobility</v>
          </cell>
          <cell r="L505" t="str">
            <v>Migrant &amp; immigrant workers (Unknown Number - Unknown Location - Unknown Sector)</v>
          </cell>
          <cell r="M505" t="str">
            <v>NGO</v>
          </cell>
          <cell r="N505" t="str">
            <v>No</v>
          </cell>
          <cell r="Q505" t="str">
            <v>None reported.</v>
          </cell>
          <cell r="S505" t="str">
            <v>QA</v>
          </cell>
          <cell r="T505" t="str">
            <v>Number unknown</v>
          </cell>
          <cell r="U505">
            <v>44013</v>
          </cell>
          <cell r="V505">
            <v>2323</v>
          </cell>
          <cell r="X505" t="str">
            <v>In November 2020, NGO Equidem launched a report highlighting the impact of COVID-19 on migrant workers in Saudi Arabia, Qatar and UAE, based on 206 interviews with workers. A worker told Equidem: "We were stuck at the camp throughout the lockdown. We could only go to the next-door room. We were not permitted to go outside the camp. There are 12 rooms in total, where 400 workers are living. In our room, there were 20 people including me."</v>
          </cell>
        </row>
        <row r="506">
          <cell r="B506" t="str">
            <v>https://www.business-humanrights.org/en/latest-news/the-cost-of-contagion-the-consequences-of-covid-19-for-migrant-workers-in-the-gulf-2/</v>
          </cell>
          <cell r="J506" t="str">
            <v>Not Reported (Employer - Sector not reported/applicable)</v>
          </cell>
          <cell r="K506" t="str">
            <v>Recruitment Fees</v>
          </cell>
          <cell r="L506" t="str">
            <v>Migrant &amp; immigrant workers (1 - PK - Unknown Sector)</v>
          </cell>
          <cell r="M506" t="str">
            <v>NGO</v>
          </cell>
          <cell r="N506" t="str">
            <v>No</v>
          </cell>
          <cell r="Q506" t="str">
            <v>None reported.</v>
          </cell>
          <cell r="S506" t="str">
            <v>AE</v>
          </cell>
          <cell r="T506">
            <v>1</v>
          </cell>
          <cell r="U506">
            <v>43922</v>
          </cell>
          <cell r="V506">
            <v>2613</v>
          </cell>
          <cell r="X506" t="str">
            <v>In November 2020, NGO Equidem launched a report highlighting the impact of COVID-19 on migrant workers in Saudi Arabia, Qatar and UAE, based on 206 interviews with workers. One worker told Equidem he had paid the equivalent of USD1,264 in recruitment fees to come to Dubai and had had to borrow money from relatives.</v>
          </cell>
        </row>
        <row r="507">
          <cell r="B507" t="str">
            <v>https://www.business-humanrights.org/en/latest-news/the-cost-of-contagion-the-consequences-of-covid-19-for-migrant-workers-in-the-gulf-2/</v>
          </cell>
          <cell r="J507" t="str">
            <v>Not Reported (Employer - Sector not reported/applicable)</v>
          </cell>
          <cell r="K507" t="str">
            <v>Deaths;Health: General (including workplace health &amp; safety);Non-payment of Wages;Right to food</v>
          </cell>
          <cell r="L507" t="str">
            <v>Migrant &amp; immigrant workers (1 - IN - Unknown Sector)</v>
          </cell>
          <cell r="M507" t="str">
            <v>NGO</v>
          </cell>
          <cell r="N507" t="str">
            <v>No</v>
          </cell>
          <cell r="Q507" t="str">
            <v>None reported.</v>
          </cell>
          <cell r="S507" t="str">
            <v>AE</v>
          </cell>
          <cell r="T507">
            <v>1</v>
          </cell>
          <cell r="U507">
            <v>43922</v>
          </cell>
          <cell r="V507">
            <v>2611</v>
          </cell>
          <cell r="X507" t="str">
            <v>In November 2020, NGO Equidem launched a report highlighting the impact of COVID-19 on migrant workers in Saudi Arabia, Qatar and UAE, based on 206 interviews with workers. Equidem documented one particularly serious case where an Indian worker died after his employer stopped paying wages. His family reported that he had said workers did not have food or money to buy it.  He did not have money to buy medicines and despite asking the company to arrange food and medicine, the company did nothing. The family also tried to contact the company but the worker died.</v>
          </cell>
        </row>
        <row r="508">
          <cell r="B508" t="str">
            <v>https://www.business-humanrights.org/en/latest-news/the-cost-of-contagion-the-consequences-of-covid-19-for-migrant-workers-in-the-gulf-2/</v>
          </cell>
          <cell r="J508" t="str">
            <v>Not Reported (Employer - Sector not reported/applicable)</v>
          </cell>
          <cell r="K508" t="str">
            <v>Health: General (including workplace health &amp; safety);Non-payment of Wages</v>
          </cell>
          <cell r="L508" t="str">
            <v>Migrant &amp; immigrant workers (Unknown Number - Unknown Location - Unknown Sector)</v>
          </cell>
          <cell r="M508" t="str">
            <v>NGO</v>
          </cell>
          <cell r="N508" t="str">
            <v>No</v>
          </cell>
          <cell r="Q508" t="str">
            <v>None reported.</v>
          </cell>
          <cell r="S508" t="str">
            <v>AE</v>
          </cell>
          <cell r="T508" t="str">
            <v>Number unknown</v>
          </cell>
          <cell r="U508">
            <v>43922</v>
          </cell>
          <cell r="V508">
            <v>2610</v>
          </cell>
          <cell r="X508" t="str">
            <v>In November 2020, NGO Equidem launched a report highlighting the impact of COVID-19 on migrant workers in Saudi Arabia, Qatar and UAE, based on 206 interviews with workers. One worker told Equidem that their company deducts a day's salary if worker's take sick leave.</v>
          </cell>
        </row>
        <row r="509">
          <cell r="B509" t="str">
            <v>https://www.business-humanrights.org/en/latest-news/the-cost-of-contagion-the-consequences-of-covid-19-for-migrant-workers-in-the-gulf-2/</v>
          </cell>
          <cell r="J509" t="str">
            <v>Not Reported (Employer - Sector not reported/applicable)</v>
          </cell>
          <cell r="K509" t="str">
            <v>Failing to renew visas;Health: General (including workplace health &amp; safety);Non-payment of Wages;Withholding Passports</v>
          </cell>
          <cell r="L509" t="str">
            <v>Migrant &amp; immigrant workers (Unknown Number - Unknown Location - Unknown Sector)</v>
          </cell>
          <cell r="M509" t="str">
            <v>NGO</v>
          </cell>
          <cell r="N509" t="str">
            <v>No</v>
          </cell>
          <cell r="Q509" t="str">
            <v>None reported.</v>
          </cell>
          <cell r="S509" t="str">
            <v>AE</v>
          </cell>
          <cell r="T509" t="str">
            <v>Number unknown</v>
          </cell>
          <cell r="U509">
            <v>44013</v>
          </cell>
          <cell r="V509">
            <v>2606</v>
          </cell>
          <cell r="X509" t="str">
            <v>In November 2020, NGO Equidem launched a report highlighting the impact of COVID-19 on migrant workers in Saudi Arabia, Qatar and UAE, based on 206 interviews with workers. Thousands of workers at one company reportedly did not have access to health care facilities because their iqama (residency) expired. They were disouraged from attending hospitality because their salaries would have been deducted for leave. The company also withheld workers' passports.</v>
          </cell>
        </row>
        <row r="510">
          <cell r="B510" t="str">
            <v>https://www.business-humanrights.org/en/latest-news/the-cost-of-contagion-the-consequences-of-covid-19-for-migrant-workers-in-the-gulf-2/</v>
          </cell>
          <cell r="J510" t="str">
            <v>Not Reported (Employer - Sector not reported/applicable)</v>
          </cell>
          <cell r="K510" t="str">
            <v>Health: General (including workplace health &amp; safety);Intimidation &amp; Threats;Non-payment of Wages</v>
          </cell>
          <cell r="L510" t="str">
            <v>Migrant &amp; immigrant workers (Unknown Number - Unknown Location - Unknown Sector)</v>
          </cell>
          <cell r="M510" t="str">
            <v>NGO</v>
          </cell>
          <cell r="N510" t="str">
            <v>No</v>
          </cell>
          <cell r="Q510" t="str">
            <v>None reported.</v>
          </cell>
          <cell r="S510" t="str">
            <v>AE</v>
          </cell>
          <cell r="T510" t="str">
            <v>Number unknown</v>
          </cell>
          <cell r="U510">
            <v>44013</v>
          </cell>
          <cell r="V510">
            <v>2605</v>
          </cell>
          <cell r="X510" t="str">
            <v>In November 2020, NGO Equidem launched a report highlighting the impact of COVID-19 on migrant workers in Saudi Arabia, Qatar and UAE, based on 206 interviews with workers.  One worker described that the company required workers to pay a fee when applying for sick leave which was otherwise deducted from their salary. If they did not pay workers were harassed.</v>
          </cell>
        </row>
        <row r="511">
          <cell r="B511" t="str">
            <v>https://www.business-humanrights.org/en/latest-news/the-cost-of-contagion-the-consequences-of-covid-19-for-migrant-workers-in-the-gulf-2/</v>
          </cell>
          <cell r="J511" t="str">
            <v>Not Reported (Employer - Sector not reported/applicable)</v>
          </cell>
          <cell r="K511" t="str">
            <v>Non-payment of Wages</v>
          </cell>
          <cell r="L511" t="str">
            <v>Migrant &amp; immigrant workers (Unknown Number - Unknown Location - Unknown Sector)</v>
          </cell>
          <cell r="M511" t="str">
            <v>NGO</v>
          </cell>
          <cell r="N511" t="str">
            <v>No</v>
          </cell>
          <cell r="Q511" t="str">
            <v>None reported.</v>
          </cell>
          <cell r="S511" t="str">
            <v>AE</v>
          </cell>
          <cell r="T511" t="str">
            <v>Number unknown</v>
          </cell>
          <cell r="U511">
            <v>44013</v>
          </cell>
          <cell r="V511">
            <v>2604</v>
          </cell>
          <cell r="X511" t="str">
            <v>In November 2020, NGO Equidem launched a report highlighting the impact of COVID-19 on migrant workers in Saudi Arabia, Qatar and UAE, based on 206 interviews with workers.  One worker described that the company had a general rule where workers' salaries were deducted for a day's absence, even if sick.</v>
          </cell>
        </row>
        <row r="512">
          <cell r="B512" t="str">
            <v>https://www.business-humanrights.org/en/latest-news/the-cost-of-contagion-the-consequences-of-covid-19-for-migrant-workers-in-the-gulf-2/</v>
          </cell>
          <cell r="J512" t="str">
            <v>Not Reported (Employer - Sector not reported/applicable)</v>
          </cell>
          <cell r="K512" t="str">
            <v>COVID-19;Health: General (including workplace health &amp; safety);Precarious/unsuitable living conditions</v>
          </cell>
          <cell r="L512" t="str">
            <v>Migrant &amp; immigrant workers (Unknown Number - Unknown Location - Unknown Sector)</v>
          </cell>
          <cell r="M512" t="str">
            <v>NGO</v>
          </cell>
          <cell r="N512" t="str">
            <v>No</v>
          </cell>
          <cell r="Q512" t="str">
            <v>None reported.</v>
          </cell>
          <cell r="S512" t="str">
            <v>AE</v>
          </cell>
          <cell r="T512">
            <v>500</v>
          </cell>
          <cell r="U512">
            <v>44013</v>
          </cell>
          <cell r="V512">
            <v>2603</v>
          </cell>
          <cell r="X512" t="str">
            <v>In November 2020, NGO Equidem launched a report highlighting the impact of COVID-19 on migrant workers in Saudi Arabia, Qatar and UAE, based on 206 interviews with workers.  One worker described living in a room of 12 in a camp of 500 people. He attributed fast transmission of COVID-19 through the camp to the impossibility of social distancing; hundreds of workers were infected. The company reportedly did not provide information on health, safety and COVID-19 to workers, nor did it provide any PPE.</v>
          </cell>
        </row>
        <row r="513">
          <cell r="B513" t="str">
            <v>https://www.business-humanrights.org/en/latest-news/qatar-labour-ministry-takes-action-against-company-after-journalists-investigation-uncovers-malpractice/</v>
          </cell>
          <cell r="C513" t="str">
            <v>Gulf House Company for Trading and Contracting (Employer)</v>
          </cell>
          <cell r="F513" t="str">
            <v>Construction</v>
          </cell>
          <cell r="K513" t="str">
            <v>Failing to renew visas;Non-payment of Wages</v>
          </cell>
          <cell r="L513" t="str">
            <v>Migrant &amp; immigrant workers (Unknown Number - NP - Construction)</v>
          </cell>
          <cell r="M513" t="str">
            <v>News outlet</v>
          </cell>
          <cell r="N513" t="str">
            <v>No</v>
          </cell>
          <cell r="Q513" t="str">
            <v>Authorities followed on the claims made against the company and confirmed they were true. As a result the Qatari Ministry of Administrative Development, Labour and Social Affairs banned the company until the dues are paid, and alerted it that this ban will become permenant if the dues are not paid.</v>
          </cell>
          <cell r="S513" t="str">
            <v>QA</v>
          </cell>
          <cell r="T513">
            <v>90</v>
          </cell>
          <cell r="U513">
            <v>44556</v>
          </cell>
          <cell r="V513">
            <v>2558</v>
          </cell>
          <cell r="X513" t="str">
            <v>Following investigation by German journalist Benjamin Best, it was revealed that a worker from Nepal and his colleagues were not paid wages for around four months by their employer Gulf House Company for Trading and Contracting.</v>
          </cell>
        </row>
        <row r="514">
          <cell r="B514" t="str">
            <v>https://www.business-humanrights.org/en/latest-news/uae-discussion-of-workers-right-to-change-job/</v>
          </cell>
          <cell r="J514" t="str">
            <v>Not Reported (Employer - Sector not reported/applicable)</v>
          </cell>
          <cell r="K514" t="str">
            <v>Recruitment Fees</v>
          </cell>
          <cell r="L514" t="str">
            <v>Migrant &amp; immigrant workers (1 - Unknown Location - Unknown Sector)</v>
          </cell>
          <cell r="M514" t="str">
            <v>News outlet</v>
          </cell>
          <cell r="N514" t="str">
            <v>No</v>
          </cell>
          <cell r="Q514" t="str">
            <v>None reported.</v>
          </cell>
          <cell r="S514" t="str">
            <v>AE</v>
          </cell>
          <cell r="T514">
            <v>1</v>
          </cell>
          <cell r="U514">
            <v>44548</v>
          </cell>
          <cell r="V514">
            <v>2552</v>
          </cell>
          <cell r="X514" t="str">
            <v>An individual, whose full name and country of origin were not specified, reported that their employer had demanded repayment of the visa fees they incurred to bring said individual to the country to work as a result of this indiviudal's decision to change jobs while still on probation. Demanding repayment of visa fees is illegal and entirely the responsibility of the employer.</v>
          </cell>
        </row>
        <row r="515">
          <cell r="B515" t="str">
            <v>https://www.business-humanrights.org/en/latest-news/seafarers-on-hunger-strike-hospitalised-in-kuwait/</v>
          </cell>
          <cell r="C515" t="str">
            <v>Aswan Trading &amp; Contracting (Employer)</v>
          </cell>
          <cell r="F515" t="str">
            <v>Construction</v>
          </cell>
          <cell r="K515" t="str">
            <v>Health: General (including workplace health &amp; safety);Non-payment of Wages;Precarious/unsuitable living conditions;Restricted Mobility</v>
          </cell>
          <cell r="L515" t="str">
            <v>Migrant &amp; immigrant workers (16 - IN - Shipping, ship-building &amp; ship-scrapping);Migrant &amp; immigrant workers (1 - AZ - Shipping, ship-building &amp; ship-scrapping);Migrant &amp; immigrant workers (1 - BD - Shipping, ship-building &amp; ship-scrapping);Migrant &amp; immigrant workers (1 - TR - Shipping, ship-building &amp; ship-scrapping);Migrant &amp; immigrant workers (Unknown Number - Unknown Location - Shipping, ship-building &amp; ship-scrapping)</v>
          </cell>
          <cell r="M515" t="str">
            <v>Trade magazine</v>
          </cell>
          <cell r="N515" t="str">
            <v>Yes</v>
          </cell>
          <cell r="O515" t="str">
            <v>Resource Centre</v>
          </cell>
          <cell r="Q515" t="str">
            <v>"None reported. Business &amp; Human Rights Resource Centre contacted the owner, Aswan Trading and Contracting for response; they did not reply. _x000D_
_x000D_
On June 4, Iswan South Asia said that the crew of ULA is finally returning home after 28 months at the sea. However, the crew fight for their wages continues."</v>
          </cell>
          <cell r="S515" t="str">
            <v>KW</v>
          </cell>
          <cell r="T515">
            <v>25</v>
          </cell>
          <cell r="U515">
            <v>44217</v>
          </cell>
          <cell r="V515">
            <v>2714</v>
          </cell>
          <cell r="X515" t="str">
            <v>In January 2021 the International Transport Workers' Federation raised a case of ship abandonment in Kuwait with the Kuwaiti government. Onboard the MV Ula were 19 abandoned crew members, most of whom had been on board for between 14 and 28 months and were owed over $400,000 in wages.The ship became flagless after the flag state, Palau, terminated its registration in September 2020. Six crew members left the ship without their wages in September to be repatriated and at the time of writing (February 2021) another crew members is seeking to leave the ship and be repatriated, giving up his wage claim, but it is unclear why this is not being facilitated. The ITF is now calling on the Kuwaiti maritime authorities to resolve the situation. By mid-February they had been on hunger strike action for over a month to reclaim their wages, leaving six of the crew hospitalised.</v>
          </cell>
        </row>
        <row r="516">
          <cell r="B516" t="str">
            <v>https://www.business-humanrights.org/en/latest-news/the-cost-of-contagion-the-consequences-of-covid-19-for-migrant-workers-in-the-gulf-2/</v>
          </cell>
          <cell r="C516" t="str">
            <v>Abu Dhabi National Oil Co (Employer)</v>
          </cell>
          <cell r="F516" t="str">
            <v>Oil, gas &amp; coal</v>
          </cell>
          <cell r="K516" t="str">
            <v>COVID-19;Failing to renew visas;Health: General (including workplace health &amp; safety);Non-payment of Wages;Restricted Mobility</v>
          </cell>
          <cell r="L516" t="str">
            <v>Migrant &amp; immigrant workers (1 - IN - Oil, gas &amp; coal);Migrant &amp; immigrant workers (Unknown Number - Unknown Location - Oil, gas &amp; coal)</v>
          </cell>
          <cell r="M516" t="str">
            <v>NGO</v>
          </cell>
          <cell r="N516" t="str">
            <v>No</v>
          </cell>
          <cell r="Q516" t="str">
            <v>None reported.</v>
          </cell>
          <cell r="S516" t="str">
            <v>AE</v>
          </cell>
          <cell r="T516">
            <v>200</v>
          </cell>
          <cell r="U516">
            <v>44105</v>
          </cell>
          <cell r="V516">
            <v>2713</v>
          </cell>
          <cell r="X516" t="str">
            <v>In November 2020, NGO Equidem launched a report highlighting the impact of COVID-19 on migrant workers in Saudi Arabia, Qatar and UAE, based on 206 interviews with workers._x000D_
_x000D_
One worker at Abu Dhabi National Oil Co. (ADNOC) reported that management had told workers they would receive owed salaries and benefits before returning home, but only those who signed the resignation. Months later 200 workers werestill waiting for payments._x000D_
_x000D_
One worker told Equidem many workers had been infected with COVID-19 and some died; he stated that worker were stuck without access to medical facilities and some had to ask for money to be sent from their home countries to buy medicines. The company reportedly did not look after workers who had resigned and they were unable to go to hospital because their visas had expired. _x000D_
_x000D_
The company also stopped renewing workers' health cards after the lockdown.</v>
          </cell>
        </row>
        <row r="517">
          <cell r="B517" t="str">
            <v>https://www.business-humanrights.org/en/latest-news/the-cost-of-contagion-the-consequences-of-covid-19-for-migrant-workers-in-the-gulf-2/</v>
          </cell>
          <cell r="C517" t="str">
            <v>Saudi Aramco (Employer)</v>
          </cell>
          <cell r="F517" t="str">
            <v>Oil, gas &amp; coal</v>
          </cell>
          <cell r="K517" t="str">
            <v>COVID-19;Failing to renew visas;Health: General (including workplace health &amp; safety);Non-payment of Wages</v>
          </cell>
          <cell r="L517" t="str">
            <v>Migrant &amp; immigrant workers (Unknown Number - IN - Oil, gas &amp; coal);Migrant &amp; immigrant workers (Unknown Number - Unknown Location - Oil, gas &amp; coal)</v>
          </cell>
          <cell r="M517" t="str">
            <v>NGO</v>
          </cell>
          <cell r="N517" t="str">
            <v>Yes</v>
          </cell>
          <cell r="O517" t="str">
            <v>Equidem</v>
          </cell>
          <cell r="P517" t="str">
            <v>https://www.equidem.org/reports/the-cost-of-contagion</v>
          </cell>
          <cell r="Q517" t="str">
            <v>Responded to Equidem but no further action reported.</v>
          </cell>
          <cell r="S517" t="str">
            <v>SA</v>
          </cell>
          <cell r="T517" t="str">
            <v>Number unknown</v>
          </cell>
          <cell r="U517">
            <v>44075</v>
          </cell>
          <cell r="V517">
            <v>2712</v>
          </cell>
          <cell r="X517" t="str">
            <v>In November 2020, NGO Equidem launched a report highlighting the impact of COVID-19 on migrant workers in Saudi Arabia, Qatar and UAE, based on 206 interviews with workers. Workers at petrochemicals giant Saudi Aramco repeatedly reported to Equidem that their employer had failed to renew their iqama (residency permit), without which they could not access health care services. Workers also reported the company deducted salary for taking sick leave and consequently "hundreds" of workers cannot go to the hospital.</v>
          </cell>
        </row>
        <row r="518">
          <cell r="B518" t="str">
            <v>https://www.business-humanrights.org/en/latest-news/the-cost-of-contagion-the-consequences-of-covid-19-for-migrant-workers-in-the-gulf-2/</v>
          </cell>
          <cell r="C518" t="str">
            <v>Arabian Fal Co. (Employer)</v>
          </cell>
          <cell r="F518" t="str">
            <v>Oil, gas &amp; coal</v>
          </cell>
          <cell r="K518" t="str">
            <v>COVID-19;Non-payment of Wages</v>
          </cell>
          <cell r="L518" t="str">
            <v>Migrant &amp; immigrant workers (1 - NP - Oil, gas &amp; coal)</v>
          </cell>
          <cell r="M518" t="str">
            <v>NGO</v>
          </cell>
          <cell r="N518" t="str">
            <v>No</v>
          </cell>
          <cell r="Q518" t="str">
            <v>None reported.</v>
          </cell>
          <cell r="S518" t="str">
            <v>SA</v>
          </cell>
          <cell r="T518">
            <v>1</v>
          </cell>
          <cell r="U518">
            <v>44013</v>
          </cell>
          <cell r="V518">
            <v>2709</v>
          </cell>
          <cell r="X518" t="str">
            <v>"In November 2020, NGO Equidem launched a report highlighting the impact of COVID-19 on migrant workers in Saudi Arabia, Qatar and UAE, based on 206 interviews with workers._x000D_
_x000D_
An employee of Arabian Fal Co. told Equidem he had returned to Nepal and in the interim during the COVID-19 pandemic his visa period had expired and he was unsure if the company would rehire him. He was owed about $5,000 in bonus."</v>
          </cell>
        </row>
        <row r="519">
          <cell r="B519" t="str">
            <v>https://www.business-humanrights.org/en/latest-news/coronavirus-in-uae-ajman-police-help-terrified-worker-who-called-out-for-help/</v>
          </cell>
          <cell r="C519" t="str">
            <v>Adnoc Gas Processing (Gasco) (Employer)</v>
          </cell>
          <cell r="F519" t="str">
            <v>Oil, gas &amp; coal</v>
          </cell>
          <cell r="K519" t="str">
            <v>COVID-19;Health: General (including workplace health &amp; safety)</v>
          </cell>
          <cell r="L519" t="str">
            <v>Migrant &amp; immigrant workers (1 - Asia &amp; Pacific - Chemical: General)</v>
          </cell>
          <cell r="M519" t="str">
            <v>News outlet</v>
          </cell>
          <cell r="N519" t="str">
            <v>Yes</v>
          </cell>
          <cell r="O519" t="str">
            <v>Resource Centre</v>
          </cell>
          <cell r="Q519" t="str">
            <v>Company did not respond._x000D_
_x000D_
Ajman Police organised for medical staff to attend his accommodation and it was found the worker was not suffering from COVID-19. They communicated with the company "to keep a regular check on the health of workers".</v>
          </cell>
          <cell r="R519" t="str">
            <v>https://www.business-humanrights.org/en/latest-news/uae-gasco-co-allegedly-fails-to-provide-healthcare-as-police-urge-employers-to-meet-covid-19-obligations-co-did-not-respond/</v>
          </cell>
          <cell r="S519" t="str">
            <v>AE</v>
          </cell>
          <cell r="T519">
            <v>1</v>
          </cell>
          <cell r="U519">
            <v>43949</v>
          </cell>
          <cell r="V519">
            <v>2705</v>
          </cell>
          <cell r="X519" t="str">
            <v>In April 2020, an Indian worker employed by Gasco Co. made a plea for assistance on social media, alleging that he was suffering coronavirus-like symptoms but that he had not received help from his employer.</v>
          </cell>
        </row>
        <row r="520">
          <cell r="B520" t="str">
            <v>https://www.business-humanrights.org/en/latest-news/uae-wages-further-delayed-to-alco-shipping-workers-as-labour-courts-close-under-quarantine-incl-co-comments/</v>
          </cell>
          <cell r="C520" t="str">
            <v>ALCO Shipping Services (Employer)</v>
          </cell>
          <cell r="F520" t="str">
            <v>Shipping, ship-building &amp; ship-scrapping</v>
          </cell>
          <cell r="K520" t="str">
            <v>Forced labour &amp; modern slavery;Health: General (including workplace health &amp; safety);Non-payment of Wages;Precarious/unsuitable living conditions;Restricted Mobility;Right to food</v>
          </cell>
          <cell r="L520" t="str">
            <v>Migrant &amp; immigrant workers (5 - Asia &amp; Pacific - Shipping, ship-building &amp; ship-scrapping)</v>
          </cell>
          <cell r="M520" t="str">
            <v>News outlet</v>
          </cell>
          <cell r="N520" t="str">
            <v>Yes</v>
          </cell>
          <cell r="O520" t="str">
            <v>Journalist</v>
          </cell>
          <cell r="P520" t="str">
            <v>https://www.thenationalnews.com/uae/transport/coronavirus-forgotten-sailors-stranded-at-sea-face-long-wait-to-return-home-1.1006257</v>
          </cell>
          <cell r="Q520" t="str">
            <v>"The company has reportedly been in financial difficult for three years, with the company representative stating that the workers would be paid when the ship is sold to raise the money. The crew has been dependent on charitable food aid. ""Closed courts and quarantine measures"" were cited as causing a delay to resolution._x000D_
_x000D_
Extra pressure as a result of the coronavirus pandemic has meant food supplies are delayed getting to the crew, with the closure of the courts delaying resolution of the case. _x000D_
_x000D_
In January 2021 the abandoned ship became grounded on a beach and authorities are preparing to drag her into a port."</v>
          </cell>
          <cell r="S520" t="str">
            <v>AE</v>
          </cell>
          <cell r="T520">
            <v>5</v>
          </cell>
          <cell r="U520">
            <v>43936</v>
          </cell>
          <cell r="V520">
            <v>2704</v>
          </cell>
          <cell r="X520" t="str">
            <v>"By the beginning of 2021, sailors onboard the Mt Iba were owed years' worth of wages and had not set foot on land since 2017. Food, fuel and water were running out on board and the vessel was not safe. Alco Shipping representatives had repeatedly made promises that workers would receive wages and compensation following the vessel's sale, but quarantine measures and labour court closures during COVID-19 delayed the auction._x000D_
_x000D_
By February 2021, some of the crew had been onboard for 43 months and had not been paid since 2018, accruing owed wages of over $170,000. An agreement was reached on the outstanding salaries that the five-person crew would receive $165k following the sale of the vessel to another company. Alco Shipping has agreed to cover the cost of the sailors' repatriation."</v>
          </cell>
        </row>
        <row r="521">
          <cell r="B521" t="str">
            <v>https://www.business-humanrights.org/en/latest-news/14-indian-sailors-stranded-near-uae-without-food-water/</v>
          </cell>
          <cell r="C521" t="str">
            <v>Venous Shipping Management (Employer)</v>
          </cell>
          <cell r="F521" t="str">
            <v>Shipping, ship-building &amp; ship-scrapping</v>
          </cell>
          <cell r="K521" t="str">
            <v>Health: General (including workplace health &amp; safety);Non-payment of Wages;Precarious/unsuitable living conditions;Restricted Mobility;Right to food</v>
          </cell>
          <cell r="L521" t="str">
            <v>Migrant &amp; immigrant workers (14 - IN - Shipping, ship-building &amp; ship-scrapping);Migrant &amp; immigrant workers (Unknown Number - Unknown Location - Shipping, ship-building &amp; ship-scrapping)</v>
          </cell>
          <cell r="M521" t="str">
            <v>News outlet</v>
          </cell>
          <cell r="N521" t="str">
            <v>No</v>
          </cell>
          <cell r="Q521" t="str">
            <v>The crew registered their grievances with the Indian Consulate in Dubai who stated that they had intervened to secure one month's salary and provisions for the men.</v>
          </cell>
          <cell r="S521" t="str">
            <v>AE</v>
          </cell>
          <cell r="T521" t="str">
            <v>Number unknown</v>
          </cell>
          <cell r="U521">
            <v>42650</v>
          </cell>
          <cell r="V521">
            <v>2701</v>
          </cell>
          <cell r="X521" t="str">
            <v>14 sailors were stranded across four vessels off the Fujairah coast, UAE, awaiting wages for four months. The crew were recruited by a Mumbai based company and the ship owner, Venous Shipping, is Fujairah-based. They also alleged a shortage of provisions and fuel on board.</v>
          </cell>
        </row>
        <row r="522">
          <cell r="B522" t="str">
            <v>https://www.business-humanrights.org/en/latest-news/workers-stranded-out-at-sea-without-pay-food-or-drinking-water/</v>
          </cell>
          <cell r="C522" t="str">
            <v>Elite Way Marine Services (Employer)</v>
          </cell>
          <cell r="F522" t="str">
            <v>Shipping, ship-building &amp; ship-scrapping</v>
          </cell>
          <cell r="K522" t="str">
            <v>Health: General (including workplace health &amp; safety);Non-payment of Wages;Precarious/unsuitable living conditions;Restricted Mobility;Right to food</v>
          </cell>
          <cell r="L522" t="str">
            <v>Migrant &amp; immigrant workers (1 - BD - Shipping, ship-building &amp; ship-scrapping);Migrant &amp; immigrant workers (5 - IN - Shipping, ship-building &amp; ship-scrapping)</v>
          </cell>
          <cell r="M522" t="str">
            <v>NGO</v>
          </cell>
          <cell r="N522" t="str">
            <v>Yes</v>
          </cell>
          <cell r="O522" t="str">
            <v>Journalist; NGO</v>
          </cell>
          <cell r="P522" t="str">
            <v>https://www.khaleejtimes.com/uae/six-asian-sailors-stuck-on-ship-near-ajman-port</v>
          </cell>
          <cell r="Q522" t="str">
            <v>The company did not respond to requests from Khaleej Times. Previously, Mission to Seafares received assurances from the company that they would pay sailors' salaries but this had not happened by the time of the report.</v>
          </cell>
          <cell r="S522" t="str">
            <v>AE</v>
          </cell>
          <cell r="T522">
            <v>6</v>
          </cell>
          <cell r="U522">
            <v>42667</v>
          </cell>
          <cell r="V522">
            <v>2697</v>
          </cell>
          <cell r="X522" t="str">
            <v>"The Faryal is one of a number of abandaoned ships moored off the UAE coast. As of October 2016 the six crew (five Indians and one Bangladeshi) had been stranded for between 22 and 36 months, roughly 20km away from the port. The crew were dependent on food and water aid from the NGO Mission to Seafarers._x000D_
_x000D_
The case was documented by NGO Human Rights at Sea as part of a series of ship abandonment cases."</v>
          </cell>
        </row>
        <row r="523">
          <cell r="B523" t="str">
            <v>https://www.business-humanrights.org/en/latest-news/report-sailors-stranded-in-the-uae-denied-wages-amid-deteriorating-health-conditions/</v>
          </cell>
          <cell r="C523" t="str">
            <v>ALCO Shipping Services (Employer)</v>
          </cell>
          <cell r="F523" t="str">
            <v>Shipping, ship-building &amp; ship-scrapping</v>
          </cell>
          <cell r="K523" t="str">
            <v>Health as a human right;Non-payment of Wages;Precarious/unsuitable living conditions;Restricted Mobility;Right to food</v>
          </cell>
          <cell r="L523" t="str">
            <v>Migrant &amp; immigrant workers (1 - LK - Shipping, ship-building &amp; ship-scrapping);Migrant &amp; immigrant workers (6 - IN - Shipping, ship-building &amp; ship-scrapping)</v>
          </cell>
          <cell r="M523" t="str">
            <v>NGO</v>
          </cell>
          <cell r="N523" t="str">
            <v>Yes</v>
          </cell>
          <cell r="O523" t="str">
            <v>Resource Centre</v>
          </cell>
          <cell r="Q523" t="str">
            <v>The company did not respond.</v>
          </cell>
          <cell r="R523" t="str">
            <v>https://www.business-humanrights.org/en/latest-news/the-plight-of-migrant-sailors-in-the-gulf/</v>
          </cell>
          <cell r="S523" t="str">
            <v>AE</v>
          </cell>
          <cell r="T523">
            <v>7</v>
          </cell>
          <cell r="U523">
            <v>42941</v>
          </cell>
          <cell r="V523">
            <v>2698</v>
          </cell>
          <cell r="X523" t="str">
            <v>The Sharjah Moon is one of a number of ships that was been abandoned off the UAE coast, resulting in the crew being stranded onboard.  As reported by NGO Justice Upheld, the crew, six Indians and one Sri Lankan national, were owed over 16 months' worth of wages by June 2017. During that time, the crews' health had deteriorated, they did not have access to fresh food or water, had run out of fuel and had been denied contact with their families for the previous 12 months.</v>
          </cell>
        </row>
        <row r="524">
          <cell r="B524" t="str">
            <v>https://www.business-humanrights.org/en/latest-news/youths-who-went-seeking-work-on-visit-visa-return-home-empty-handed-httpstkpost2qk5lzx/</v>
          </cell>
          <cell r="C524" t="str">
            <v>Target Immigration and Education Consultancy (Recruiter)</v>
          </cell>
          <cell r="F524" t="str">
            <v>Recruitment agencies</v>
          </cell>
          <cell r="K524" t="str">
            <v>Failing to renew visas;Precarious/unsuitable living conditions;Recruitment Fees;Restricted Mobility;Right to food;Withholding Passports</v>
          </cell>
          <cell r="L524" t="str">
            <v>Migrant &amp; immigrant workers (13 - NP - Unknown Sector)</v>
          </cell>
          <cell r="M524" t="str">
            <v>News outlet</v>
          </cell>
          <cell r="N524" t="str">
            <v>No</v>
          </cell>
          <cell r="Q524" t="str">
            <v>All 13 men have returned home. The Department of Foreign Employment sealed the office of the agency and initiated an investigation into the incident.</v>
          </cell>
          <cell r="S524" t="str">
            <v>AE</v>
          </cell>
          <cell r="T524">
            <v>13</v>
          </cell>
          <cell r="U524">
            <v>44309</v>
          </cell>
          <cell r="V524">
            <v>2691</v>
          </cell>
          <cell r="X524" t="str">
            <v xml:space="preserve">13 Nepali men arrived in the UAE on visit visas after paying nearly Rs 200,000 [USD1,700] each to a recruitment agent in Lalitpur. They were trapped in the UAE for a month. </v>
          </cell>
        </row>
        <row r="525">
          <cell r="B525" t="str">
            <v>https://www.business-humanrights.org/en/latest-news/crying-out-for-justice-wage-theft-against-migrant-workers-during-covid-19/</v>
          </cell>
          <cell r="C525" t="str">
            <v>Nasser S. Al-Hajri Corporation (NSH) (Employer)</v>
          </cell>
          <cell r="F525" t="str">
            <v>Construction</v>
          </cell>
          <cell r="K525" t="str">
            <v>Beatings &amp; violence;Contract Substitution;Denial of Freedom of Expression/Assembly;Failing to renew visas;Non-payment of Wages;Restricted Mobility;Unfair Dismissal;Very Low Wages</v>
          </cell>
          <cell r="L525" t="str">
            <v>Migrant &amp; immigrant workers (1 - Unknown Location - Construction)</v>
          </cell>
          <cell r="M525" t="str">
            <v>NGO</v>
          </cell>
          <cell r="N525" t="str">
            <v>No</v>
          </cell>
          <cell r="Q525" t="str">
            <v>Lawyers Beyond Borders and the Indian embassy are filing cases to obtain workers' owed dues.</v>
          </cell>
          <cell r="S525" t="str">
            <v>SA</v>
          </cell>
          <cell r="T525">
            <v>1</v>
          </cell>
          <cell r="U525">
            <v>44293</v>
          </cell>
          <cell r="V525">
            <v>2677</v>
          </cell>
          <cell r="X525" t="str">
            <v>In April 2021, Migrant Forum Asia released a report on the issue of wage theft, analysing over 700 cases documented by member and partner organisations between December 2019 and February 2021. Among those recorded was a case study from a worker at Nasser Al-Hajri Corporation between 2006 and 2020. His salary did not match that told to him during recruitment, the staff behaviour on-site was "inhumane", they were not allowed to go on leave without providing a "colleague as assurance" or providing a deposit for their iqama (visa) renewal. The low wages meant worker's wished to leave but non-returning meant colleagues' wages were deducted. Workers did not receive end-of-service benefits following COVID-19 and later learned that those terminated during the pandemic would not receive promised benefits.</v>
          </cell>
        </row>
        <row r="526">
          <cell r="B526" t="str">
            <v>https://www.business-humanrights.org/en/latest-news/uae-dubai-co-allegedly-implementing-covid-19-salary-reductions-without-employee-agreement/</v>
          </cell>
          <cell r="J526" t="str">
            <v>Not Reported (Employer - Sector not reported/applicable)</v>
          </cell>
          <cell r="K526" t="str">
            <v>Intimidation &amp; Threats;Non-payment of Wages;Unfair Dismissal</v>
          </cell>
          <cell r="L526" t="str">
            <v>Migrant &amp; immigrant workers (Unknown Number - Unknown Location - Unknown Sector)</v>
          </cell>
          <cell r="M526" t="str">
            <v>News outlet</v>
          </cell>
          <cell r="N526" t="str">
            <v>No</v>
          </cell>
          <cell r="Q526" t="str">
            <v>The worker raised the issue with the Gulf News legal advice column who provided a legal opinion. None other reported.</v>
          </cell>
          <cell r="S526" t="str">
            <v>AE</v>
          </cell>
          <cell r="T526" t="str">
            <v>Number unknown</v>
          </cell>
          <cell r="U526">
            <v>44283</v>
          </cell>
          <cell r="V526">
            <v>2671</v>
          </cell>
          <cell r="X526" t="str">
            <v xml:space="preserve">On 28 March, the Gulf News reported that a company in Dubai has been implementing salary reduction without employee agreement. Pursuant to Article 2 &amp; 5 of the Ministerial Decision No. 279/2020 the temporary salary reduction must to be agreed upon and signed by both parties. </v>
          </cell>
        </row>
        <row r="527">
          <cell r="B527" t="str">
            <v>https://www.business-humanrights.org/en/latest-news/uae-employer-illegally-withholding-passports-atm-cards-as-worker-faces-visa-expiry/</v>
          </cell>
          <cell r="J527" t="str">
            <v>Not Reported (Employer - Sector not reported/applicable)</v>
          </cell>
          <cell r="K527" t="str">
            <v>Non-payment of Wages;Withholding Passports</v>
          </cell>
          <cell r="L527" t="str">
            <v>Migrant &amp; immigrant workers (Unknown Number - Unknown Location - Unknown Sector)</v>
          </cell>
          <cell r="M527" t="str">
            <v>News outlet</v>
          </cell>
          <cell r="N527" t="str">
            <v>No</v>
          </cell>
          <cell r="Q527" t="str">
            <v>The workers filed a case in the labour court and were waiting to receive their owed dues from the employer as well as their passport.s</v>
          </cell>
          <cell r="S527" t="str">
            <v>AE</v>
          </cell>
          <cell r="T527" t="str">
            <v>Number unknown</v>
          </cell>
          <cell r="U527">
            <v>44270</v>
          </cell>
          <cell r="V527">
            <v>2664</v>
          </cell>
          <cell r="X527" t="str">
            <v>In March 2021, Gulf News featured a letter from a worker whose company was holding workers' passports, regularly deducted salaries and withheld ATM cards, and was withholding workers' pending salaries. The worker's visa was near expiry.</v>
          </cell>
        </row>
        <row r="528">
          <cell r="B528" t="str">
            <v>https://www.business-humanrights.org/en/latest-news/bahrain-deceased-migrant-workers-family-obtain-compensation-from-crown-electromechanical/</v>
          </cell>
          <cell r="C528" t="str">
            <v>Crown Electro Mechanical Services (Unknown);MA Kharafi &amp; Sons (Unknown)</v>
          </cell>
          <cell r="F528" t="str">
            <v>Construction</v>
          </cell>
          <cell r="K528" t="str">
            <v>Deaths;Health: General (including workplace health &amp; safety);Injuries</v>
          </cell>
          <cell r="L528" t="str">
            <v>Migrant &amp; immigrant workers (4 - IN - Construction)</v>
          </cell>
          <cell r="M528" t="str">
            <v>News outlet</v>
          </cell>
          <cell r="N528" t="str">
            <v>No</v>
          </cell>
          <cell r="Q528" t="str">
            <v>The court heard that the company failed to provide safety and security equipment, failed to verify workers' awareness of health and safety risks, and did not notify the government department ensuring standards were met. The court also acquitted an occupational safety officer who they found had "just obeyed the orders of his superiors".
 In April 2021, following a five month process of follow-up and engagement with the authorities in both Bahrain and India, Debasish Sahoo's family received USD30,000 in compensation from Crown Electromechanical, his employer.</v>
          </cell>
          <cell r="S528" t="str">
            <v>BH</v>
          </cell>
          <cell r="T528">
            <v>4</v>
          </cell>
          <cell r="U528">
            <v>44152</v>
          </cell>
          <cell r="V528">
            <v>2662</v>
          </cell>
          <cell r="X528" t="str">
            <v>In November 2020, three workers died in a sewage tunnel in Bani Jamrah. In February 2021, the Public Prosecution jailed two company executives from the contracting company, stating that documentation proved a litany of health &amp; safety failings.
The three workers, all from India, were Rakesh Kumar, Debasis Sahoo and Mohammed Tausif Khan. They suffocated in a manhole due to a high concentration of methane gas. A fourth worker, Jag Mohan, survived.</v>
          </cell>
        </row>
        <row r="529">
          <cell r="B529" t="str">
            <v>https://www.business-humanrights.org/en/latest-news/uae-300-commodore-workers-await-unpaid-wages-three-years-after-the-co-liquidated-despite-court-rulings-in-their-favour/</v>
          </cell>
          <cell r="C529" t="str">
            <v>Commodore Contracting Co. (Employer)</v>
          </cell>
          <cell r="F529" t="str">
            <v>Construction</v>
          </cell>
          <cell r="K529" t="str">
            <v>Non-payment of Wages</v>
          </cell>
          <cell r="L529" t="str">
            <v>Migrant &amp; immigrant workers (129 - IN - Construction);Migrant &amp; immigrant workers (Unknown Number - BD - Construction);Migrant &amp; immigrant workers (Unknown Number - GB - Construction);Migrant &amp; immigrant workers (Unknown Number - PK - Construction);Migrant &amp; immigrant workers (Unknown Number - SY - Construction)</v>
          </cell>
          <cell r="M529" t="str">
            <v>NGO</v>
          </cell>
          <cell r="N529" t="str">
            <v>No</v>
          </cell>
          <cell r="Q529" t="str">
            <v>Workers tried to approach company management but did not receive a reply and took their complaint to the Labour authorities. Some workers received partial payments but were not paid in full and were in financial crisis. Some workers returned to their home countries and were still struggling to receive their owed wages, compensation or end-of-service benefits. three years after the company closed. Some workers were dependent on loans from friends and others returned to their homes with accumulated debts.</v>
          </cell>
          <cell r="S529" t="str">
            <v>AE</v>
          </cell>
          <cell r="T529">
            <v>5600</v>
          </cell>
          <cell r="U529">
            <v>44228</v>
          </cell>
          <cell r="V529">
            <v>2651</v>
          </cell>
          <cell r="X529" t="str">
            <v>Construction giant Commodore Contracting liquidated in August 2017, leaving 5,600 employees without owed wages. In 2018 a court ordered management to pay off the 5,000 labourers and 600 professionals who had remained in the labour camp. By January 2021, 300 workers remained in the labour camp having not received their dues; court rulings in their favour were not honoured.</v>
          </cell>
        </row>
        <row r="530">
          <cell r="B530" t="str">
            <v>https://www.business-humanrights.org/en/latest-news/bahrain-asian-employee-receives-compensation-following-employers-false-allegations-of-embezzlement/</v>
          </cell>
          <cell r="J530" t="str">
            <v>Not Reported (Employer - Sector not reported/applicable)</v>
          </cell>
          <cell r="K530" t="str">
            <v>Non-payment of Wages;Unfair Dismissal</v>
          </cell>
          <cell r="L530" t="str">
            <v>Migrant &amp; immigrant workers (1 - Asia &amp; Pacific - Unknown Sector)</v>
          </cell>
          <cell r="M530" t="str">
            <v>News outlet</v>
          </cell>
          <cell r="N530" t="str">
            <v>No</v>
          </cell>
          <cell r="Q530" t="str">
            <v>The case went to court where the employer alleged that the employee had embezzled money. Documents provided by the company that were apparently signed by the employee relating his dismissal to the embezzlement were found to be false. The court ruled the worker had the right to compensation for termination.</v>
          </cell>
          <cell r="S530" t="str">
            <v>BH</v>
          </cell>
          <cell r="T530">
            <v>1</v>
          </cell>
          <cell r="U530">
            <v>44202</v>
          </cell>
          <cell r="V530">
            <v>2649</v>
          </cell>
          <cell r="X530" t="str">
            <v>An Asian employee alleged that he had been arbitrarily terminated by his employer after seven years' employment. He did not receive his dues when he was fired.</v>
          </cell>
        </row>
        <row r="531">
          <cell r="B531" t="str">
            <v>https://www.business-humanrights.org/en/latest-news/g4s-faces-calls-to-repay-fees-paid-by-migrant-workers-to-recruitment-agents-for-jobs-in-gulf-states-conflict-zones-includes-co-comments/</v>
          </cell>
          <cell r="C531" t="str">
            <v>G4S (Employer)</v>
          </cell>
          <cell r="F531" t="str">
            <v>Security companies</v>
          </cell>
          <cell r="K531" t="str">
            <v>Recruitment Fees</v>
          </cell>
          <cell r="L531" t="str">
            <v>Migrant &amp; immigrant workers (Unknown Number - Africa - Security companies);Migrant &amp; immigrant workers (Unknown Number - Asia &amp; Pacific - Security companies);Migrant &amp; immigrant workers (Unknown Number - LK - Security companies);Migrant &amp; immigrant workers (Unknown Number - NP - Security companies);Migrant &amp; immigrant workers (Unknown Number - UG - Security companies)</v>
          </cell>
          <cell r="M531" t="str">
            <v>News outlet</v>
          </cell>
          <cell r="N531" t="str">
            <v>No</v>
          </cell>
          <cell r="Q531" t="str">
            <v>G4S told the Guardian it had moved to a direct hiring model in the UAE and when it does use recruitment agents it selects them using a code of conduct which includes not charging migrant workers fees.</v>
          </cell>
          <cell r="S531" t="str">
            <v>AE</v>
          </cell>
          <cell r="T531" t="str">
            <v>Number unknown</v>
          </cell>
          <cell r="U531">
            <v>44214</v>
          </cell>
          <cell r="V531">
            <v>2645</v>
          </cell>
          <cell r="X531" t="str">
            <v>A Guardian investigation in January 2021 alleged multiple instances of recruitment fees being charged to migrant workers for security company G4S in the UAE. From interviews with 28 workers from south Asia and east Africa in Dubai, the paper reported that all had been forced to pay recruiters in their home countries with the average fee being £936. Many had had to borrow money or sell family land to raise the sum. Although workers paid fees to the recruiters not directly to G4S, one worker said G4S was 100% aware this was happening.</v>
          </cell>
        </row>
        <row r="532">
          <cell r="B532" t="str">
            <v>https://www.business-humanrights.org/en/latest-news/the-cost-of-contagion-the-consequences-of-covid-19-for-migrant-workers-in-the-gulf-2/</v>
          </cell>
          <cell r="C532" t="str">
            <v>Moustafa Mohmoud Service Contracting &amp; Hospitality (Employer)</v>
          </cell>
          <cell r="F532" t="str">
            <v>Hospitality</v>
          </cell>
          <cell r="K532" t="str">
            <v>Intimidation &amp; Threats;Precarious/unsuitable living conditions;Right to food</v>
          </cell>
          <cell r="L532" t="str">
            <v>Migrant &amp; immigrant workers (Unknown Number - NP - Hospitality)</v>
          </cell>
          <cell r="M532" t="str">
            <v>NGO</v>
          </cell>
          <cell r="N532" t="str">
            <v>No</v>
          </cell>
          <cell r="Q532" t="str">
            <v>None reported.</v>
          </cell>
          <cell r="S532" t="str">
            <v>QA</v>
          </cell>
          <cell r="T532">
            <v>1</v>
          </cell>
          <cell r="U532">
            <v>43952</v>
          </cell>
          <cell r="V532">
            <v>2620</v>
          </cell>
          <cell r="X532" t="str">
            <v>In November 2020, NGO Equidem launched a report highlighting the impact of COVID-19 on migrant workers in Saudi Arabia, Qatar and UAE, based on 206 interviews with workers. A Nepalese national working for Moustafa Mohmoud Service Contracting and Hospitality (a hospitality labour supply company) reported that she has been subject to verbal abuse after she quit over poor working conditions. She says that the employer has to provide accomodation under the law but are abusing her to get her to leave.</v>
          </cell>
        </row>
        <row r="533">
          <cell r="B533" t="str">
            <v>https://www.business-humanrights.org/en/latest-news/the-cost-of-contagion-the-consequences-of-covid-19-for-migrant-workers-in-the-gulf-2/</v>
          </cell>
          <cell r="J533" t="str">
            <v>Not Reported (Employer - Sector not reported/applicable)</v>
          </cell>
          <cell r="K533" t="str">
            <v>Recruitment Fees;Right to food</v>
          </cell>
          <cell r="L533" t="str">
            <v>Migrant &amp; immigrant workers (1 - Unknown Location - Unknown Sector)</v>
          </cell>
          <cell r="M533" t="str">
            <v>NGO</v>
          </cell>
          <cell r="N533" t="str">
            <v>No</v>
          </cell>
          <cell r="Q533" t="str">
            <v>None reported.</v>
          </cell>
          <cell r="S533" t="str">
            <v>AE</v>
          </cell>
          <cell r="T533">
            <v>1</v>
          </cell>
          <cell r="U533">
            <v>44013</v>
          </cell>
          <cell r="V533">
            <v>2615</v>
          </cell>
          <cell r="X533" t="str">
            <v>In November 2020, NGO Equidem launched a report highlighting the impact of COVID-19 on migrant workers in Saudi Arabia, Qatar and UAE, based on 206 interviews with workers. One worker told Equidem that he had to pay a "requirement fee" for which he had to take out a loan. Without income he was struggling to pay back the loan or buy food.</v>
          </cell>
        </row>
        <row r="534">
          <cell r="B534" t="str">
            <v>https://www.business-humanrights.org/en/latest-news/the-cost-of-contagion-the-consequences-of-covid-19-for-migrant-workers-in-the-gulf-2/</v>
          </cell>
          <cell r="J534" t="str">
            <v>Not Reported (Employer - Sector not reported/applicable)</v>
          </cell>
          <cell r="K534" t="str">
            <v>Health: General (including workplace health &amp; safety);Non-payment of Wages</v>
          </cell>
          <cell r="L534" t="str">
            <v>Migrant &amp; immigrant workers (Unknown Number - Unknown Location - Unknown Sector)</v>
          </cell>
          <cell r="M534" t="str">
            <v>NGO</v>
          </cell>
          <cell r="N534" t="str">
            <v>No</v>
          </cell>
          <cell r="Q534" t="str">
            <v>None reported.</v>
          </cell>
          <cell r="S534" t="str">
            <v>AE</v>
          </cell>
          <cell r="T534" t="str">
            <v>Number unknown</v>
          </cell>
          <cell r="U534">
            <v>44013</v>
          </cell>
          <cell r="V534">
            <v>2608</v>
          </cell>
          <cell r="X534" t="str">
            <v>In November 2020, NGO Equidem launched a report highlighting the impact of COVID-19 on migrant workers in Saudi Arabia, Qatar and UAE, based on 206 interviews with workers. One worker reported that the company does not give medical leave and deducts salary if workers take sick leave.</v>
          </cell>
        </row>
        <row r="535">
          <cell r="B535" t="str">
            <v>https://www.business-humanrights.org/en/latest-news/the-cost-of-contagion-the-consequences-of-covid-19-for-migrant-workers-in-the-gulf-2/</v>
          </cell>
          <cell r="J535" t="str">
            <v>Not Reported (Employer - Sector not reported/applicable)</v>
          </cell>
          <cell r="K535" t="str">
            <v>Health: General (including workplace health &amp; safety);Non-payment of Wages</v>
          </cell>
          <cell r="L535" t="str">
            <v>Migrant &amp; immigrant workers (Unknown Number - Unknown Location - Unknown Sector)</v>
          </cell>
          <cell r="M535" t="str">
            <v>NGO</v>
          </cell>
          <cell r="N535" t="str">
            <v>No</v>
          </cell>
          <cell r="Q535" t="str">
            <v>None reported.</v>
          </cell>
          <cell r="S535" t="str">
            <v>AE</v>
          </cell>
          <cell r="T535" t="str">
            <v>Number unknown</v>
          </cell>
          <cell r="U535">
            <v>44013</v>
          </cell>
          <cell r="V535">
            <v>2607</v>
          </cell>
          <cell r="X535" t="str">
            <v>In November 2020, NGO Equidem launched a report highlighting the impact of COVID-19 on migrant workers in Saudi Arabia, Qatar and UAE, based on 206 interviews with workers. One worker reported that the company deducts workers' salary if they take sick leave.</v>
          </cell>
        </row>
        <row r="536">
          <cell r="B536" t="str">
            <v>https://www.business-humanrights.org/en/latest-news/the-cost-of-contagion-the-consequences-of-covid-19-for-migrant-workers-in-the-gulf-2/</v>
          </cell>
          <cell r="J536" t="str">
            <v>Not Reported (Employer - Sector not reported/applicable)</v>
          </cell>
          <cell r="K536" t="str">
            <v>Health: General (including workplace health &amp; safety);Precarious/unsuitable living conditions</v>
          </cell>
          <cell r="L536" t="str">
            <v>Migrant &amp; immigrant workers (Unknown Number - Unknown Location - Unknown Sector)</v>
          </cell>
          <cell r="M536" t="str">
            <v>NGO</v>
          </cell>
          <cell r="N536" t="str">
            <v>No</v>
          </cell>
          <cell r="Q536" t="str">
            <v>None reported.</v>
          </cell>
          <cell r="S536" t="str">
            <v>AE</v>
          </cell>
          <cell r="T536">
            <v>2000</v>
          </cell>
          <cell r="U536">
            <v>44013</v>
          </cell>
          <cell r="V536">
            <v>2602</v>
          </cell>
          <cell r="X536" t="str">
            <v>In November 2020, NGO Equidem launched a report highlighting the impact of COVID-19 on migrant workers in Saudi Arabia, Qatar and UAE, based on 206 interviews with workers.  One worker described how there were 2,000 workers in his labour camp and consequently a significant amount of crowding but the company had "done nothing to control the crowd or manage it in any way".</v>
          </cell>
        </row>
        <row r="537">
          <cell r="B537" t="str">
            <v>https://www.business-humanrights.org/en/latest-news/the-cost-of-contagion-the-consequences-of-covid-19-for-migrant-workers-in-the-gulf-2/</v>
          </cell>
          <cell r="J537" t="str">
            <v>Not Reported (Employer - Sector not reported/applicable)</v>
          </cell>
          <cell r="K537" t="str">
            <v>Health: General (including workplace health &amp; safety);Precarious/unsuitable living conditions</v>
          </cell>
          <cell r="L537" t="str">
            <v>Migrant &amp; immigrant workers (Unknown Number - Unknown Location - Hotel)</v>
          </cell>
          <cell r="M537" t="str">
            <v>NGO</v>
          </cell>
          <cell r="N537" t="str">
            <v>No</v>
          </cell>
          <cell r="Q537" t="str">
            <v>None reported.</v>
          </cell>
          <cell r="S537" t="str">
            <v>AE</v>
          </cell>
          <cell r="T537">
            <v>10</v>
          </cell>
          <cell r="U537">
            <v>44013</v>
          </cell>
          <cell r="V537">
            <v>2600</v>
          </cell>
          <cell r="X537" t="str">
            <v>In November 2020, NGO Equidem launched a report highlighting the impact of COVID-19 on migrant workers in Saudi Arabia, Qatar and UAE, based on 206 interviews with workers.  One worker described living in extremely cramped living conditions provided by the hotel where they worked. Living with 10 people in one room it was impossible to social distance.</v>
          </cell>
        </row>
        <row r="538">
          <cell r="B538" t="str">
            <v>https://www.business-humanrights.org/en/latest-news/the-cost-of-contagion-the-consequences-of-covid-19-for-migrant-workers-in-the-gulf-2/</v>
          </cell>
          <cell r="J538" t="str">
            <v>Not Reported (Employer - Sector not reported/applicable)</v>
          </cell>
          <cell r="K538" t="str">
            <v>Health: General (including workplace health &amp; safety);Precarious/unsuitable living conditions</v>
          </cell>
          <cell r="L538" t="str">
            <v>Migrant &amp; immigrant workers (Unknown Number - Unknown Location - Unknown Sector)</v>
          </cell>
          <cell r="M538" t="str">
            <v>NGO</v>
          </cell>
          <cell r="N538" t="str">
            <v>No</v>
          </cell>
          <cell r="Q538" t="str">
            <v>None reported.</v>
          </cell>
          <cell r="S538" t="str">
            <v>AE</v>
          </cell>
          <cell r="T538">
            <v>450</v>
          </cell>
          <cell r="U538">
            <v>44013</v>
          </cell>
          <cell r="V538">
            <v>2599</v>
          </cell>
          <cell r="X538" t="str">
            <v>In November 2020, NGO Equidem launched a report highlighting the impact of COVID-19 on migrant workers in Saudi Arabia, Qatar and UAE, based on 206 interviews with workers.  One worker described living in extremely cramped living conditions. People do not follow social distancing measures and the company did not provide sanitisers or masks.</v>
          </cell>
        </row>
        <row r="539">
          <cell r="B539" t="str">
            <v>https://www.business-humanrights.org/en/latest-news/the-cost-of-contagion-the-consequences-of-covid-19-for-migrant-workers-in-the-gulf-2/</v>
          </cell>
          <cell r="C539" t="str">
            <v>Spring International Trading and Contracting (Employer)</v>
          </cell>
          <cell r="F539" t="str">
            <v>Construction</v>
          </cell>
          <cell r="K539" t="str">
            <v>Non-payment of Wages;Precarious/unsuitable living conditions;Right to food</v>
          </cell>
          <cell r="L539" t="str">
            <v>Migrant &amp; immigrant workers (Unknown Number - Unknown Location - Construction)</v>
          </cell>
          <cell r="M539" t="str">
            <v>News outlet</v>
          </cell>
          <cell r="N539" t="str">
            <v>No</v>
          </cell>
          <cell r="Q539" t="str">
            <v>None reported.</v>
          </cell>
          <cell r="S539" t="str">
            <v>QA</v>
          </cell>
          <cell r="T539">
            <v>1</v>
          </cell>
          <cell r="U539">
            <v>44013</v>
          </cell>
          <cell r="V539">
            <v>2598</v>
          </cell>
          <cell r="X539" t="str">
            <v>In November 2020, NGO Equidem launched a report highlighting the impact of COVID-19 on migrant workers in Saudi Arabia, Qatar and UAE, based on 206 interviews with workers.  One worker for Spring International Trading &amp; Contracting WLL, working  as a duct installer said that they got fired because of the lockdown, did not get their end of service settlement and was reliant on charity for accomodation and food.</v>
          </cell>
        </row>
        <row r="540">
          <cell r="B540" t="str">
            <v>https://www.business-humanrights.org/en/latest-news/the-cost-of-contagion-the-consequences-of-covid-19-for-migrant-workers-in-the-gulf-2/</v>
          </cell>
          <cell r="J540" t="str">
            <v>Not Reported (Employer - Sector not reported/applicable)</v>
          </cell>
          <cell r="K540" t="str">
            <v>Health: General (including workplace health &amp; safety);Precarious/unsuitable living conditions</v>
          </cell>
          <cell r="L540" t="str">
            <v>Migrant &amp; immigrant workers (Unknown Number - Unknown Location - Unknown Sector)</v>
          </cell>
          <cell r="M540" t="str">
            <v>NGO</v>
          </cell>
          <cell r="N540" t="str">
            <v>No</v>
          </cell>
          <cell r="Q540" t="str">
            <v>None reported.</v>
          </cell>
          <cell r="S540" t="str">
            <v>AE</v>
          </cell>
          <cell r="T540">
            <v>500</v>
          </cell>
          <cell r="U540">
            <v>44013</v>
          </cell>
          <cell r="V540">
            <v>2597</v>
          </cell>
          <cell r="X540" t="str">
            <v>In November 2020, NGO Equidem launched a report highlighting the impact of COVID-19 on migrant workers in Saudi Arabia, Qatar and UAE, based on 206 interviews with workers.  One worker described living in extremely cramped living conditions impacting 500 workers in the camp; social distancing was impossible.</v>
          </cell>
        </row>
        <row r="541">
          <cell r="B541" t="str">
            <v>https://www.business-humanrights.org/en/latest-news/the-cost-of-contagion-the-consequences-of-covid-19-for-migrant-workers-in-the-gulf-2/</v>
          </cell>
          <cell r="J541" t="str">
            <v>Not Reported (Employer - Sector not reported/applicable)</v>
          </cell>
          <cell r="K541" t="str">
            <v>Health: General (including workplace health &amp; safety);Precarious/unsuitable living conditions</v>
          </cell>
          <cell r="L541" t="str">
            <v>Migrant &amp; immigrant workers (Unknown Number - Unknown Location - Unknown Sector)</v>
          </cell>
          <cell r="M541" t="str">
            <v>NGO</v>
          </cell>
          <cell r="N541" t="str">
            <v>No</v>
          </cell>
          <cell r="Q541" t="str">
            <v>None reported.</v>
          </cell>
          <cell r="S541" t="str">
            <v>AE</v>
          </cell>
          <cell r="T541">
            <v>3000</v>
          </cell>
          <cell r="U541">
            <v>44013</v>
          </cell>
          <cell r="V541">
            <v>2596</v>
          </cell>
          <cell r="X541" t="str">
            <v>In November 2020, NGO Equidem launched a report highlighting the impact of COVID-19 on migrant workers in Saudi Arabia, Qatar and UAE, based on 206 interviews with workers.  One worker described living in extremely cramped living conditions impacting 3,000 workers in the labour camp - 80 people were sharing one toilet and kitchen and social distancing is an impossibility.</v>
          </cell>
        </row>
        <row r="542">
          <cell r="B542" t="str">
            <v>https://www.business-humanrights.org/en/latest-news/the-cost-of-contagion-the-consequences-of-covid-19-for-migrant-workers-in-the-gulf-2/</v>
          </cell>
          <cell r="J542" t="str">
            <v>Not Reported (Employer - Sector not reported/applicable)</v>
          </cell>
          <cell r="K542" t="str">
            <v>Health: General (including workplace health &amp; safety);Precarious/unsuitable living conditions</v>
          </cell>
          <cell r="L542" t="str">
            <v>Migrant &amp; immigrant workers (Unknown Number - Unknown Location - Unknown Sector)</v>
          </cell>
          <cell r="M542" t="str">
            <v>NGO</v>
          </cell>
          <cell r="N542" t="str">
            <v>No</v>
          </cell>
          <cell r="Q542" t="str">
            <v>None reported.</v>
          </cell>
          <cell r="S542" t="str">
            <v>AE</v>
          </cell>
          <cell r="T542">
            <v>100</v>
          </cell>
          <cell r="U542">
            <v>44013</v>
          </cell>
          <cell r="V542">
            <v>2595</v>
          </cell>
          <cell r="X542" t="str">
            <v>In November 2020, NGO Equidem launched a report highlighting the impact of COVID-19 on migrant workers in Saudi Arabia, Qatar and UAE, based on 206 interviews with workers.  One worker described living in extremely cramped living conditions where, despite being given masks and sanitiser by their company, they were unable to socially distance.</v>
          </cell>
        </row>
        <row r="543">
          <cell r="B543" t="str">
            <v>https://www.business-humanrights.org/en/latest-news/the-cost-of-contagion-the-consequences-of-covid-19-for-migrant-workers-in-the-gulf-2/</v>
          </cell>
          <cell r="J543" t="str">
            <v>Not Reported (Employer - Sector not reported/applicable)</v>
          </cell>
          <cell r="K543" t="str">
            <v>Health: General (including workplace health &amp; safety);Precarious/unsuitable living conditions</v>
          </cell>
          <cell r="L543" t="str">
            <v>Migrant &amp; immigrant workers (Unknown Number - Unknown Location - Unknown Sector)</v>
          </cell>
          <cell r="M543" t="str">
            <v>NGO</v>
          </cell>
          <cell r="N543" t="str">
            <v>No</v>
          </cell>
          <cell r="Q543" t="str">
            <v>None reported.</v>
          </cell>
          <cell r="S543" t="str">
            <v>AE</v>
          </cell>
          <cell r="T543" t="str">
            <v>Number unknown</v>
          </cell>
          <cell r="U543">
            <v>44013</v>
          </cell>
          <cell r="V543">
            <v>2593</v>
          </cell>
          <cell r="X543" t="str">
            <v>In November 2020, NGO Equidem launched a report highlighting the impact of COVID-19 on migrant workers in Saudi Arabia, Qatar and UAE, based on 206 interviews with workers.  One worker described living in extremely cramped living conditions where they were unable to socially distance and are all "at health risk".</v>
          </cell>
        </row>
        <row r="544">
          <cell r="B544" t="str">
            <v>https://www.business-humanrights.org/en/latest-news/the-cost-of-contagion-the-consequences-of-covid-19-for-migrant-workers-in-the-gulf-2/</v>
          </cell>
          <cell r="C544" t="str">
            <v>Super Limousine Service (Employer)</v>
          </cell>
          <cell r="F544" t="str">
            <v>Transport: General</v>
          </cell>
          <cell r="K544" t="str">
            <v>Non-payment of Wages</v>
          </cell>
          <cell r="L544" t="str">
            <v>Migrant &amp; immigrant workers (Unknown Number - IN - Transport: General);Migrant &amp; immigrant workers (Unknown Number - Unknown Location - Transport: General)</v>
          </cell>
          <cell r="M544" t="str">
            <v>NGO</v>
          </cell>
          <cell r="N544" t="str">
            <v>No</v>
          </cell>
          <cell r="Q544" t="str">
            <v>None reported.</v>
          </cell>
          <cell r="S544" t="str">
            <v>QA</v>
          </cell>
          <cell r="T544">
            <v>1</v>
          </cell>
          <cell r="U544">
            <v>43952</v>
          </cell>
          <cell r="V544">
            <v>2591</v>
          </cell>
          <cell r="X544" t="str">
            <v>In November 2020, NGO Equidem launched a report highlighting the impact of COVID-19 on migrant workers in Saudi Arabia, Qatar and UAE, based on 206 interviews with workers.  One driver at Super Limousine Service, said he is paid per task and does not receive a basic salary. When the lockdown was announced in March 2020, his employer stopped paying him. He told Equidem at the height of the lockdown in April: “The situation here is very bad. I am unable to go out due to this lockdown and Covid-19 situation. I have not got money for my expenses. I have not been able to send money to my family for months."</v>
          </cell>
        </row>
        <row r="545">
          <cell r="B545" t="str">
            <v>https://www.business-humanrights.org/en/latest-news/the-cost-of-contagion-the-consequences-of-covid-19-for-migrant-workers-in-the-gulf-2/</v>
          </cell>
          <cell r="J545" t="str">
            <v>Not Reported (Employer - Sector not reported/applicable)</v>
          </cell>
          <cell r="K545" t="str">
            <v>Health: General (including workplace health &amp; safety);Precarious/unsuitable living conditions</v>
          </cell>
          <cell r="L545" t="str">
            <v>Migrant &amp; immigrant workers (Unknown Number - BD - Construction);Migrant &amp; immigrant workers (Unknown Number - CN - Construction);Migrant &amp; immigrant workers (Unknown Number - IN - Construction);Migrant &amp; immigrant workers (Unknown Number - NP - Construction);Migrant &amp; immigrant workers (Unknown Number - PK - Construction);Migrant &amp; immigrant workers (Unknown Number - Unknown Location - Construction)</v>
          </cell>
          <cell r="M545" t="str">
            <v>NGO</v>
          </cell>
          <cell r="N545" t="str">
            <v>No</v>
          </cell>
          <cell r="Q545" t="str">
            <v>None reported.</v>
          </cell>
          <cell r="S545" t="str">
            <v>AE</v>
          </cell>
          <cell r="T545" t="str">
            <v>Number unknown</v>
          </cell>
          <cell r="U545">
            <v>44013</v>
          </cell>
          <cell r="V545">
            <v>2588</v>
          </cell>
          <cell r="X545" t="str">
            <v>In November 2020, NGO Equidem launched a report highlighting the impact of COVID-19 on migrant workers in Saudi Arabia, Qatar and UAE, based on 206 interviews with workers.
One labourer in Dubai told Equidem he was particularly concerned about the potential risk of contracting COVID-19 in his accommodation due to overcrowding and the impossiblity of social distancing. There were workers employed at multiple firms in the labour camp.</v>
          </cell>
        </row>
        <row r="546">
          <cell r="B546" t="str">
            <v>https://www.business-humanrights.org/en/latest-news/the-cost-of-contagion-the-consequences-of-covid-19-for-migrant-workers-in-the-gulf-2/</v>
          </cell>
          <cell r="C546" t="str">
            <v>Flying Trading &amp; Contracting (Employer)</v>
          </cell>
          <cell r="F546" t="str">
            <v>Transport: General</v>
          </cell>
          <cell r="K546" t="str">
            <v>Non-payment of Wages</v>
          </cell>
          <cell r="L546" t="str">
            <v>Migrant &amp; immigrant workers (Unknown Number - Unknown Location - Construction)</v>
          </cell>
          <cell r="M546" t="str">
            <v>NGO</v>
          </cell>
          <cell r="N546" t="str">
            <v>No</v>
          </cell>
          <cell r="Q546" t="str">
            <v>None reported.</v>
          </cell>
          <cell r="S546" t="str">
            <v>QA</v>
          </cell>
          <cell r="T546" t="str">
            <v>Number unknown</v>
          </cell>
          <cell r="U546">
            <v>43922</v>
          </cell>
          <cell r="V546">
            <v>2583</v>
          </cell>
          <cell r="X546" t="str">
            <v>In November 2020, NGO Equidem launched a report highlighting the impact of COVID-19 on migrant workers in Saudi Arabia, Qatar and UAE, based on 206 interviews with workers. One worker who was a pipe fitter reported his company only paying him half his basic salary and also added that he had heard of other companies where no payment was being made.</v>
          </cell>
        </row>
        <row r="547">
          <cell r="B547" t="str">
            <v>https://www.business-humanrights.org/en/latest-news/the-cost-of-contagion-the-consequences-of-covid-19-for-migrant-workers-in-the-gulf-2/</v>
          </cell>
          <cell r="C547" t="str">
            <v>ANG Middle East (Employer)</v>
          </cell>
          <cell r="F547" t="str">
            <v>Cleaning &amp; maintenance</v>
          </cell>
          <cell r="K547" t="str">
            <v>Beatings &amp; violence;Denial of Freedom of Expression/Assembly;Intimidation &amp; Threats;Non-payment of Wages;Restricted Mobility;Right to food</v>
          </cell>
          <cell r="L547" t="str">
            <v>Migrant &amp; immigrant workers (Unknown Number - Unknown Location - Construction)</v>
          </cell>
          <cell r="M547" t="str">
            <v>NGO</v>
          </cell>
          <cell r="N547" t="str">
            <v>No</v>
          </cell>
          <cell r="Q547" t="str">
            <v>None reported.</v>
          </cell>
          <cell r="S547" t="str">
            <v>AE</v>
          </cell>
          <cell r="T547" t="str">
            <v>Number unknown</v>
          </cell>
          <cell r="U547">
            <v>44013</v>
          </cell>
          <cell r="V547">
            <v>2580</v>
          </cell>
          <cell r="X547" t="str">
            <v>In November 2020, NGO Equidem launched a report highlighting the impact of COVID-19 on migrant workers in Saudi Arabia, Qatar and UAE, based on 206 interviews with workers. 
Three workers with ANG Middle East Electromechanical Works told Equidem they had been physically and verbally abused for requesting owed unpaid wages and to dissuade other workers from complaining. One said he had been blacklisted and could not return to Dubai. All three reported that they were not given food. Two said they were fired by the company and one had taken a loan from a friend to pay for an air ticket.</v>
          </cell>
        </row>
        <row r="548">
          <cell r="B548" t="str">
            <v>https://www.business-humanrights.org/en/latest-news/the-cost-of-contagion-the-consequences-of-covid-19-for-migrant-workers-in-the-gulf-2/</v>
          </cell>
          <cell r="C548" t="str">
            <v>Al Branzee Co. (Employer)</v>
          </cell>
          <cell r="K548" t="str">
            <v>Non-payment of Wages</v>
          </cell>
          <cell r="L548" t="str">
            <v>Migrant &amp; immigrant workers (Unknown Number - Unknown Location - Unknown Sector)</v>
          </cell>
          <cell r="M548" t="str">
            <v>NGO</v>
          </cell>
          <cell r="N548" t="str">
            <v>No</v>
          </cell>
          <cell r="Q548" t="str">
            <v>None reported.</v>
          </cell>
          <cell r="S548" t="str">
            <v>AE</v>
          </cell>
          <cell r="T548" t="str">
            <v>Number unknown</v>
          </cell>
          <cell r="U548">
            <v>44013</v>
          </cell>
          <cell r="V548">
            <v>2579</v>
          </cell>
          <cell r="X548" t="str">
            <v>In November 2020, NGO Equidem launched a report highlighting the impact of COVID-19 on migrant workers in Saudi Arabia, Qatar and UAE, based on 206 interviews with workers. 
Employees of Al-Branzee Co. told Equidem they were forced to sign their resignation letters. They had not been paid since the lockdown started.</v>
          </cell>
        </row>
        <row r="549">
          <cell r="B549" t="str">
            <v>https://www.business-humanrights.org/en/latest-news/the-cost-of-contagion-the-consequences-of-covid-19-for-migrant-workers-in-the-gulf-2/</v>
          </cell>
          <cell r="C549" t="str">
            <v>Kiruba Technical Services (Employer)</v>
          </cell>
          <cell r="F549" t="str">
            <v>Cleaning &amp; maintenance</v>
          </cell>
          <cell r="K549" t="str">
            <v>Non-payment of Wages;Right to food</v>
          </cell>
          <cell r="L549" t="str">
            <v>Migrant &amp; immigrant workers (Unknown Number - IN - Cleaning &amp; maintenance)</v>
          </cell>
          <cell r="M549" t="str">
            <v>NGO</v>
          </cell>
          <cell r="N549" t="str">
            <v>No</v>
          </cell>
          <cell r="Q549" t="str">
            <v>None reported.</v>
          </cell>
          <cell r="S549" t="str">
            <v>AE</v>
          </cell>
          <cell r="T549">
            <v>300</v>
          </cell>
          <cell r="U549">
            <v>44013</v>
          </cell>
          <cell r="V549">
            <v>2578</v>
          </cell>
          <cell r="X549" t="str">
            <v>In November 2020, NGO Equidem launched a report highlighting the impact of COVID-19 on migrant workers in Saudi Arabia, Qatar and UAE, based on 206 interviews with workers. 
Employees of Kiruba Technical Services in Dubai reported to Equidem that they were not paid for five months and 300 were then fired without an end of service settlement. The company allegedly did not provide them with food and workers reported taking loans from family.</v>
          </cell>
        </row>
        <row r="550">
          <cell r="B550" t="str">
            <v>https://www.business-humanrights.org/en/latest-news/the-cost-of-contagion-the-consequences-of-covid-19-for-migrant-workers-in-the-gulf-2/</v>
          </cell>
          <cell r="C550" t="str">
            <v>Hunter International Tourism (Employer)</v>
          </cell>
          <cell r="F550" t="str">
            <v>Recruitment agencies</v>
          </cell>
          <cell r="K550" t="str">
            <v>Unfair Dismissal</v>
          </cell>
          <cell r="L550" t="str">
            <v>Migrant &amp; immigrant workers (1 - PK - Tourism)</v>
          </cell>
          <cell r="M550" t="str">
            <v>NGO</v>
          </cell>
          <cell r="N550" t="str">
            <v>No</v>
          </cell>
          <cell r="Q550" t="str">
            <v>None reported.</v>
          </cell>
          <cell r="S550" t="str">
            <v>AE</v>
          </cell>
          <cell r="T550" t="str">
            <v>Number unknown</v>
          </cell>
          <cell r="U550">
            <v>43952</v>
          </cell>
          <cell r="V550">
            <v>2577</v>
          </cell>
          <cell r="X550" t="str">
            <v>In November 2020, NGO Equidem launched a report highlighting the impact of COVID-19 on migrant workers in Saudi Arabia, Qatar and UAE, based on 206 interviews with workers. One Pakistani driver with Hunter International Tourism told Equidem the company had fired workers without observing the notice period.</v>
          </cell>
        </row>
        <row r="551">
          <cell r="B551" t="str">
            <v>https://www.business-humanrights.org/en/latest-news/the-cost-of-contagion-the-consequences-of-covid-19-for-migrant-workers-in-the-gulf-2/</v>
          </cell>
          <cell r="C551" t="str">
            <v>IHG Hotels &amp; Resorts (Employer)</v>
          </cell>
          <cell r="F551" t="str">
            <v>Hotel</v>
          </cell>
          <cell r="K551" t="str">
            <v>Non-payment of Wages</v>
          </cell>
          <cell r="L551" t="str">
            <v>Migrant &amp; immigrant workers (1 - NP - Hotel)</v>
          </cell>
          <cell r="M551" t="str">
            <v>NGO</v>
          </cell>
          <cell r="N551" t="str">
            <v>No</v>
          </cell>
          <cell r="Q551" t="str">
            <v>None reported.</v>
          </cell>
          <cell r="S551" t="str">
            <v>AE</v>
          </cell>
          <cell r="T551" t="str">
            <v>Number unknown</v>
          </cell>
          <cell r="U551">
            <v>44013</v>
          </cell>
          <cell r="V551">
            <v>2575</v>
          </cell>
          <cell r="X551" t="str">
            <v>In November 2020, NGO Equidem launched a report highlighting the impact of COVID-19 on migrant workers in Saudi Arabia, Qatar and UAE, based on 206 interviews with workers.
Equidem described that many workers cited employers forcing workers to sign agreements without their consent to terminate contracts and send them home while keeping other workers employed but without pay. A cook at an InterContinental Hotel in Dubai told Equidem that workers were notified they would be on unpaid leave. He also said the workers were made to work overtime without rest and full pay.</v>
          </cell>
        </row>
        <row r="552">
          <cell r="B552" t="str">
            <v>https://www.business-humanrights.org/en/latest-news/saudi-arabia-call-for-indian-authorities-to-intervene-after-five-indian-workers-held-captive-abused/</v>
          </cell>
          <cell r="J552" t="str">
            <v>Not Reported (Employer - Sector not reported/applicable)</v>
          </cell>
          <cell r="K552" t="str">
            <v>Injuries;Intimidation &amp; Threats;Non-payment of Wages;Restricted Mobility;Right to food;Withholding Passports</v>
          </cell>
          <cell r="L552" t="str">
            <v>Migrant &amp; immigrant workers (5 - IN - Unknown Sector)</v>
          </cell>
          <cell r="M552" t="str">
            <v>News outlet</v>
          </cell>
          <cell r="N552" t="str">
            <v>No</v>
          </cell>
          <cell r="Q552" t="str">
            <v xml:space="preserve">Founding director of Global Odia Diaspora in Bahrain Arun Kumar Praharaj took it upon himself to rescue these workers, and he successfully repatriated three of them while two remain detained in a shelter on falsified police charges.
</v>
          </cell>
          <cell r="S552" t="str">
            <v>SA</v>
          </cell>
          <cell r="T552">
            <v>5</v>
          </cell>
          <cell r="U552">
            <v>44595</v>
          </cell>
          <cell r="V552">
            <v>2563</v>
          </cell>
          <cell r="X552" t="str">
            <v>Five Indian migrant workers in Saudi Arabia were reportedly held against their will and forced to work an extortionate number of hours without sufficient pay or access to food. The employer of two of the workers took their passports and ID cards and filed a groundless police report against them further trapping them in working for said employer.</v>
          </cell>
        </row>
        <row r="553">
          <cell r="B553" t="str">
            <v>https://www.business-humanrights.org/en/latest-news/gcc-wsws-inquest-reveals-precarious-conditions-of-sri-lankan-migrant-workers-exacerbated-with-the-onset-of-covid-19/</v>
          </cell>
          <cell r="J553" t="str">
            <v>Not Reported (Employer - Sector not reported/applicable)</v>
          </cell>
          <cell r="K553" t="str">
            <v>Health: General (including workplace health &amp; safety);Precarious/unsuitable living conditions;Very Low Wages</v>
          </cell>
          <cell r="L553" t="str">
            <v>Migrant &amp; immigrant workers (1 - LK - Engineering)</v>
          </cell>
          <cell r="M553" t="str">
            <v>News outlet</v>
          </cell>
          <cell r="N553" t="str">
            <v>No</v>
          </cell>
          <cell r="Q553" t="str">
            <v>None reported.</v>
          </cell>
          <cell r="S553" t="str">
            <v>SA</v>
          </cell>
          <cell r="T553">
            <v>1</v>
          </cell>
          <cell r="U553">
            <v>44575</v>
          </cell>
          <cell r="V553">
            <v>2562</v>
          </cell>
          <cell r="X553" t="str">
            <v>In an inquisition initiated by the World Socialist Web Site, details into conditions of Sri Lankan migrant workers around the world emerged revealing precarious conditions of workers since the onset of the Covid-19 Pandemic. Sunil was one of these workers. He reported increased work pressure during the pandemic - particularly being overworked while constantly being underpaid. Moreover, he reported that hygiene and safety measures were minimal and not sufficient to ensure the contagion is not spread.</v>
          </cell>
        </row>
        <row r="554">
          <cell r="B554" t="str">
            <v>https://www.business-humanrights.org/en/latest-news/bahrain-construction-and-sanitation-workers-allegedly-subject-to-labour-abuse-including-withheld-wages-and-passports/</v>
          </cell>
          <cell r="C554" t="str">
            <v>Sea Breeze International Cleaning Services (Employer)</v>
          </cell>
          <cell r="F554" t="str">
            <v>Cleaning &amp; maintenance</v>
          </cell>
          <cell r="K554" t="str">
            <v>Health: General (including workplace health &amp; safety);Non-payment of Wages;Precarious/unsuitable living conditions;Restricted Mobility;Right to food;Withholding Passports</v>
          </cell>
          <cell r="L554" t="str">
            <v>Migrant &amp; immigrant workers (40 - IN - Waste disposal);Migrant &amp; immigrant workers (5 - PK - Waste disposal)</v>
          </cell>
          <cell r="M554" t="str">
            <v>News outlet</v>
          </cell>
          <cell r="N554" t="str">
            <v>No</v>
          </cell>
          <cell r="Q554" t="str">
            <v>The Labour Market Regulatory Authority (LMRA) worked in response to the GDN reporting, securing more than 100 passports held by the employer. Together with the Indian embassy they supplied food aid to the workers. A lawyer was appointed on behalf of the workers, but it was not clear by whom. The men were also being supported by local charity organisations.</v>
          </cell>
          <cell r="S554" t="str">
            <v>BH</v>
          </cell>
          <cell r="T554" t="str">
            <v>Number unknown</v>
          </cell>
          <cell r="U554">
            <v>43763</v>
          </cell>
          <cell r="V554">
            <v>2541</v>
          </cell>
          <cell r="X554" t="str">
            <v>In October 2019, GDN reported that an undisclosed number of migrant workers employed by construction firm Mid Town Contracting and Services and Sanitation company, Sea Breeze International Cleaning Services, were subject to a range of labour abuses in Bahrain. At least 45 employees (40 Indian and 5 Pakistani nationals) had not been paid for three months, over 100 employees had their passports withheld by the employer and the workers' did not have access to electricity in their accommodation because the employer had allegedly failed to pay the bill. At the time of reporting, workers were forced to sleep outside because they did not have access to air conditioning.</v>
          </cell>
        </row>
        <row r="555">
          <cell r="B555" t="str">
            <v>https://www.business-humanrights.org/en/latest-news/uae-discussion-of-workers-rights-regarding-co-obligations-to-provide-visas/</v>
          </cell>
          <cell r="J555" t="str">
            <v>Not Reported (Employer - Sector not reported/applicable)</v>
          </cell>
          <cell r="K555" t="str">
            <v>Failing to renew visas;Non-payment of Wages;Recruitment Fees</v>
          </cell>
          <cell r="L555" t="str">
            <v>Migrant &amp; immigrant workers (1 - Unknown Location - Unknown Sector)</v>
          </cell>
          <cell r="M555" t="str">
            <v>News outlet</v>
          </cell>
          <cell r="N555" t="str">
            <v>No</v>
          </cell>
          <cell r="Q555" t="str">
            <v>None reported.</v>
          </cell>
          <cell r="S555" t="str">
            <v>AE</v>
          </cell>
          <cell r="T555">
            <v>1</v>
          </cell>
          <cell r="U555">
            <v>44520</v>
          </cell>
          <cell r="V555">
            <v>2537</v>
          </cell>
          <cell r="X555" t="str">
            <v>A worker in Dubai wrote about their experience working without the correct visa. Their employer reportedly has failed to obtain them a residency visa and work permit. They deducted Dh3,000 (almost $1,000) from the worker's salary for the visa cost.</v>
          </cell>
        </row>
        <row r="556">
          <cell r="B556" t="str">
            <v>https://www.business-humanrights.org/en/latest-news/uae-84-abu-dhabi-workers-to-receive-usd14m-in-labour-court-settlement/</v>
          </cell>
          <cell r="J556" t="str">
            <v>Not Reported (Employer - Sector not reported/applicable)</v>
          </cell>
          <cell r="K556" t="str">
            <v>Non-payment of Wages</v>
          </cell>
          <cell r="L556" t="str">
            <v>Migrant &amp; immigrant workers (84 - Unknown Location - Unknown Sector)</v>
          </cell>
          <cell r="M556" t="str">
            <v>News outlet</v>
          </cell>
          <cell r="N556" t="str">
            <v>No</v>
          </cell>
          <cell r="Q556" t="str">
            <v>The unnamed company was ordered to pay the workers USD1.4 million in the settlement.</v>
          </cell>
          <cell r="S556" t="str">
            <v>AE</v>
          </cell>
          <cell r="T556">
            <v>84</v>
          </cell>
          <cell r="U556">
            <v>44481</v>
          </cell>
          <cell r="V556">
            <v>2520</v>
          </cell>
          <cell r="X556" t="str">
            <v>In October 2021, the Abu Dhabi Labour Court settled a collective complaint of unpaid dues brought by 84 workers.</v>
          </cell>
        </row>
        <row r="557">
          <cell r="B557" t="str">
            <v>https://www.business-humanrights.org/en/latest-news/uae-turns-a-blind-eye-to-rampant-abuse-of-its-visit-visa-employer-pays-model-only-on-paper/</v>
          </cell>
          <cell r="C557" t="str">
            <v>Reliance HR Manpower (Recruiter)</v>
          </cell>
          <cell r="F557" t="str">
            <v>Recruitment agencies</v>
          </cell>
          <cell r="K557" t="str">
            <v>Recruitment Fees;Restricted Mobility</v>
          </cell>
          <cell r="L557" t="str">
            <v>Migrant &amp; immigrant workers (Unknown Number - Unknown Location - Recruitment agencies)</v>
          </cell>
          <cell r="M557" t="str">
            <v>NGO</v>
          </cell>
          <cell r="N557" t="str">
            <v>No</v>
          </cell>
          <cell r="Q557" t="str">
            <v>A director of one of the companies was sentenced to one and a half years imprisonment and fined USD200.</v>
          </cell>
          <cell r="S557" t="str">
            <v>AE</v>
          </cell>
          <cell r="T557" t="str">
            <v>Number unknown</v>
          </cell>
          <cell r="U557">
            <v>44459</v>
          </cell>
          <cell r="V557">
            <v>2518</v>
          </cell>
          <cell r="X557" t="str">
            <v>In September 2021, Migrant-Rights.org reported on the situation of migrant workers recruited in the UAE via visit visas, despite the Nepal government ban on workers travelling on visit visas for employment. The article reported that earlier in 2021, Reliance HR Manpower was one of two companies caught by the Department of Foreign Employment charging workers exorbitant fees for UAE visit visas.</v>
          </cell>
        </row>
        <row r="558">
          <cell r="B558" t="str">
            <v>https://www.business-humanrights.org/en/latest-news/uae-turns-a-blind-eye-to-rampant-abuse-of-its-visit-visa-employer-pays-model-only-on-paper/</v>
          </cell>
          <cell r="C558" t="str">
            <v>Nepal Manpower (Recruiter)</v>
          </cell>
          <cell r="F558" t="str">
            <v>Recruitment agencies</v>
          </cell>
          <cell r="K558" t="str">
            <v>Recruitment Fees;Restricted Mobility</v>
          </cell>
          <cell r="L558" t="str">
            <v>Migrant &amp; immigrant workers (Unknown Number - Unknown Location - Recruitment agencies)</v>
          </cell>
          <cell r="M558" t="str">
            <v>NGO</v>
          </cell>
          <cell r="N558" t="str">
            <v>No</v>
          </cell>
          <cell r="Q558" t="str">
            <v>A director of one of the companies was sentenced to one and a half years imprisonment and fined USD200.</v>
          </cell>
          <cell r="S558" t="str">
            <v>AE</v>
          </cell>
          <cell r="T558" t="str">
            <v>Number unknown</v>
          </cell>
          <cell r="U558">
            <v>44459</v>
          </cell>
          <cell r="V558">
            <v>2469</v>
          </cell>
          <cell r="X558" t="str">
            <v>In September 2021, Migrant-Rights.org reported on the situation of migrant workers recruited in the UAE via visit visas, despite the Nepal government ban on workers travelling on visit visas for employment. The article reported that earlier in 2021, Nepal Manpower was one of two companies caught by the Department of Foreign Employment charging workers exorbitant fees for UAE visit visas.</v>
          </cell>
        </row>
        <row r="559">
          <cell r="B559" t="str">
            <v>https://www.business-humanrights.org/en/latest-news/victims-of-wage-theft-migrant-nepalis-who-worked-in-the-gulf-are-losing-hope-of-recovering-their-money/</v>
          </cell>
          <cell r="C559" t="str">
            <v>Abantia Tempo (Employer)</v>
          </cell>
          <cell r="F559" t="str">
            <v>Construction</v>
          </cell>
          <cell r="G559" t="str">
            <v>Qatar Rail development (Unknown)</v>
          </cell>
          <cell r="H559" t="str">
            <v>Multiple locations</v>
          </cell>
          <cell r="I559" t="str">
            <v>Transport infrastructure</v>
          </cell>
          <cell r="K559" t="str">
            <v>Imprisonment;Non-payment of Wages;Recruitment Fees;Restricted Mobility</v>
          </cell>
          <cell r="L559" t="str">
            <v>Migrant &amp; immigrant workers (1 - NP - Construction)</v>
          </cell>
          <cell r="M559" t="str">
            <v>News outlet</v>
          </cell>
          <cell r="N559" t="str">
            <v>No</v>
          </cell>
          <cell r="Q559" t="str">
            <v>Since returning home in March, the worker has visited various offices for help. He has been to the Qatar Embassy in Nepal, which asked him to go to the Ministry of Foreign Affairs, which in turn asked him to go to the District Administration Office which again sent him back to the Department of Foreign Employment in Kathmandu. The Issue has not been resolved.</v>
          </cell>
          <cell r="S559" t="str">
            <v>QA</v>
          </cell>
          <cell r="T559">
            <v>1</v>
          </cell>
          <cell r="U559">
            <v>44423</v>
          </cell>
          <cell r="V559">
            <v>2464</v>
          </cell>
          <cell r="X559" t="str">
            <v xml:space="preserve">A Nepali worker employed by a subcontractor of the Doha Metro Project, said that he was arrested and deported to Nepal in March 2020 for violating Covid-19 restrictions. He claimed that his employer did not share any information with the workers about the restrictions. The worker also alleged that he was sent back to Nepal without any money or belongings. In addition, he lost his hard-earning money as he was not allowed to return to his room after the arrest and was directly deported to Nepal. He further alleged that the company owed him two and a half months’ salary as well as an extra amount for overtime work. The total amount, according to the worker, is Qatari Riyals 4,500 (Approx. USD 1,236). </v>
          </cell>
        </row>
        <row r="560">
          <cell r="B560" t="str">
            <v>https://www.business-humanrights.org/en/latest-news/uae-eight-indian-migrant-workers-left-stranded-without-passports-after-paying-huge-fees-to-recruiter/</v>
          </cell>
          <cell r="J560" t="str">
            <v>Not Reported (Recruiter - Sector not reported/applicable)</v>
          </cell>
          <cell r="K560" t="str">
            <v>Recruitment Fees;Restricted Mobility;Right to food;Withholding Passports</v>
          </cell>
          <cell r="L560" t="str">
            <v>Migrant &amp; immigrant workers (8 - IN - Unknown Sector)</v>
          </cell>
          <cell r="M560" t="str">
            <v>News outlet</v>
          </cell>
          <cell r="N560" t="str">
            <v>No</v>
          </cell>
          <cell r="Q560" t="str">
            <v>The Indian Consulate in Dubai was informed about their plight of these men, and it has facilitated the services of some social workers.</v>
          </cell>
          <cell r="S560" t="str">
            <v>AE</v>
          </cell>
          <cell r="T560">
            <v>8</v>
          </cell>
          <cell r="U560">
            <v>44363</v>
          </cell>
          <cell r="V560">
            <v>2433</v>
          </cell>
          <cell r="X560" t="str">
            <v>Eight Indian men left standed in the UAE after paying nearly Rs 30,000 [USD 400] each to a recruitment agent. They are trapped at a labour accommodation without food or money. They are unable to look for new jobs or return to India as they don’t have their passports with them.</v>
          </cell>
        </row>
        <row r="561">
          <cell r="B561" t="str">
            <v>https://www.business-humanrights.org/en/latest-news/uae-discussion-of-workers-rights-as-resigning-employee-threatened-with-contract-change-workers-experience-passport-confiscation-long-hours-delayed-wages/</v>
          </cell>
          <cell r="J561" t="str">
            <v>Not Reported (Employer - Sector not reported/applicable)</v>
          </cell>
          <cell r="K561" t="str">
            <v>Intimidation &amp; Threats;Non-payment of Wages;Withholding Passports</v>
          </cell>
          <cell r="L561" t="str">
            <v>Migrant &amp; immigrant workers (Unknown Number - Unknown Location - Unknown Sector)</v>
          </cell>
          <cell r="M561" t="str">
            <v>News outlet</v>
          </cell>
          <cell r="N561" t="str">
            <v>No</v>
          </cell>
          <cell r="Q561" t="str">
            <v>None reported.</v>
          </cell>
          <cell r="S561" t="str">
            <v>AE</v>
          </cell>
          <cell r="T561" t="str">
            <v>Number unknown</v>
          </cell>
          <cell r="U561">
            <v>44352</v>
          </cell>
          <cell r="V561">
            <v>2432</v>
          </cell>
          <cell r="X561" t="str">
            <v>Workers at a company in Dubai are allegedly forced to work long hours, up to 12 hours a day and sometimes seven days a week. The company withholds their passports and does not pay them salaries on time. The workers are shouted at if they complain or ask for their salaries to be paid on time.</v>
          </cell>
        </row>
        <row r="562">
          <cell r="B562" t="str">
            <v>https://www.business-humanrights.org/en/latest-news/uae-discussion-of-workers-rights-as-resigning-employee-threatened-with-contract-change-workers-experience-passport-confiscation-long-hours-delayed-wages/</v>
          </cell>
          <cell r="J562" t="str">
            <v>Not Reported (Employer - Sector not reported/applicable)</v>
          </cell>
          <cell r="K562" t="str">
            <v>Intimidation &amp; Threats;Non-payment of Wages;Restricted Mobility</v>
          </cell>
          <cell r="L562" t="str">
            <v>Migrant &amp; immigrant workers (1 - Unknown Location - Unknown Sector)</v>
          </cell>
          <cell r="M562" t="str">
            <v>News outlet</v>
          </cell>
          <cell r="N562" t="str">
            <v>No</v>
          </cell>
          <cell r="Q562" t="str">
            <v>None reported.</v>
          </cell>
          <cell r="S562" t="str">
            <v>AE</v>
          </cell>
          <cell r="T562">
            <v>1</v>
          </cell>
          <cell r="U562">
            <v>44352</v>
          </cell>
          <cell r="V562">
            <v>2431</v>
          </cell>
          <cell r="X562" t="str">
            <v>A worker serving their notice period alleged that their employer threatened them that it will not cancel their visa or pay them and that it will apply for a work ban to be imposed on them if they do not agree to sign a non-compete certificate.</v>
          </cell>
        </row>
        <row r="563">
          <cell r="B563" t="str">
            <v>https://www.business-humanrights.org/en/latest-news/uae-discussion-of-workers-legal-rights-in-case-of-employer-failure-to-pay-salary/</v>
          </cell>
          <cell r="J563" t="str">
            <v>Not Reported (Employer - Sector not reported/applicable)</v>
          </cell>
          <cell r="K563" t="str">
            <v>Non-payment of Wages</v>
          </cell>
          <cell r="L563" t="str">
            <v>Migrant &amp; immigrant workers (1 - Unknown Location - Unknown Sector)</v>
          </cell>
          <cell r="M563" t="str">
            <v>News outlet</v>
          </cell>
          <cell r="N563" t="str">
            <v>No</v>
          </cell>
          <cell r="Q563" t="str">
            <v>None reported.</v>
          </cell>
          <cell r="S563" t="str">
            <v>AE</v>
          </cell>
          <cell r="T563">
            <v>1</v>
          </cell>
          <cell r="U563">
            <v>44338</v>
          </cell>
          <cell r="V563">
            <v>2428</v>
          </cell>
          <cell r="X563" t="str">
            <v>A migrant worker alleged that he did not receive his wage for four months.</v>
          </cell>
        </row>
        <row r="564">
          <cell r="B564" t="str">
            <v>https://www.business-humanrights.org/en/latest-news/fake-job-offers-in-uae-leave-over-300-indian-nurses-stranded/</v>
          </cell>
          <cell r="C564" t="str">
            <v>Take Off HR (Recruiter)</v>
          </cell>
          <cell r="F564" t="str">
            <v>Recruitment agencies</v>
          </cell>
          <cell r="K564" t="str">
            <v>Intimidation &amp; Threats;Precarious/unsuitable living conditions;Recruitment Fees</v>
          </cell>
          <cell r="L564" t="str">
            <v>Migrant &amp; immigrant workers (1 - IN - Health care)</v>
          </cell>
          <cell r="M564" t="str">
            <v>News outlet</v>
          </cell>
          <cell r="N564" t="str">
            <v>No</v>
          </cell>
          <cell r="Q564" t="str">
            <v>The authority has launched investigation into the incident. Health-care groups in UAE have offered jobs to the affected nurses, even those who do not have license, or don't meet the criteria for a license as they can work as healthcare assistants. 
 Business &amp; Human Rights Resource Centre was unable to find information about Take-Off agency to invite them to respond to the allegation.</v>
          </cell>
          <cell r="S564" t="str">
            <v>AE</v>
          </cell>
          <cell r="T564" t="str">
            <v>Number unknown</v>
          </cell>
          <cell r="U564">
            <v>44334</v>
          </cell>
          <cell r="V564">
            <v>2427</v>
          </cell>
          <cell r="X564" t="str">
            <v>300 Indian nurses arrived in the UAE on visit visas alleged being duped by recruitment agents after paying fees ranging from Rs 200,000 (Dh10,055) to Rs 350,000.
One company identified was Take Off where a nurse told the Khaleej Times that she had paid USD3,200 in recruitment fees.</v>
          </cell>
        </row>
        <row r="565">
          <cell r="B565" t="str">
            <v>https://www.business-humanrights.org/en/latest-news/uae-worker-allegedly-not-received-wages-for-nine-months-incl-legal-advice-on-complaint-mechanisms-in-case-of-business-closure/</v>
          </cell>
          <cell r="J565" t="str">
            <v>Not Reported (Employer - Sector not reported/applicable)</v>
          </cell>
          <cell r="K565" t="str">
            <v>Intimidation &amp; Threats;Non-payment of Wages</v>
          </cell>
          <cell r="L565" t="str">
            <v>Migrant &amp; immigrant workers (1 - Unknown Location - Unknown Sector)</v>
          </cell>
          <cell r="M565" t="str">
            <v>News outlet</v>
          </cell>
          <cell r="N565" t="str">
            <v>No</v>
          </cell>
          <cell r="Q565" t="str">
            <v>None reported.</v>
          </cell>
          <cell r="S565" t="str">
            <v>AE</v>
          </cell>
          <cell r="T565">
            <v>1</v>
          </cell>
          <cell r="U565">
            <v>44335</v>
          </cell>
          <cell r="V565">
            <v>2424</v>
          </cell>
          <cell r="X565" t="str">
            <v>A worker alleged that he has not been paid his salary for the last nine months. He also claimed that his company is putting pressure on him to cancel his current visa and to move to another company's visa, within the same group in Dubai.</v>
          </cell>
        </row>
        <row r="566">
          <cell r="B566" t="str">
            <v>https://www.business-humanrights.org/en/latest-news/nepal-fair-ethical-recruitment-practices-falling-short-as-migrant-workers-continue-to-pay-extortionate-fees/</v>
          </cell>
          <cell r="J566" t="str">
            <v>Not Reported (Employer - Sector not reported/applicable)</v>
          </cell>
          <cell r="K566" t="str">
            <v>Non-payment of Wages;Recruitment Fees</v>
          </cell>
          <cell r="L566" t="str">
            <v>Migrant &amp; immigrant workers (1 - NP - Unknown Sector)</v>
          </cell>
          <cell r="M566" t="str">
            <v>News outlet</v>
          </cell>
          <cell r="N566" t="str">
            <v>No</v>
          </cell>
          <cell r="Q566" t="str">
            <v>None reported.</v>
          </cell>
          <cell r="S566" t="str">
            <v>AE</v>
          </cell>
          <cell r="T566">
            <v>1</v>
          </cell>
          <cell r="U566">
            <v>44184</v>
          </cell>
          <cell r="V566">
            <v>2364</v>
          </cell>
          <cell r="X566" t="str">
            <v>In December 2020, the Kathmandu Post reported that migrant workers were continuing to pay hefty recruitment fees for overseas jobs. One worker described moving to the UAE before the COVID-19 lockdown in 2020; his employer deducted money from his monthly salary, only paying him for days worked. The worker was concerned he would be be unable to repay the loan he had taken to pay recruitment agents.</v>
          </cell>
        </row>
        <row r="567">
          <cell r="B567" t="str">
            <v>https://www.business-humanrights.org/en/latest-news/turkey-workers-repatriated-from-dubai-after-uae-co-confiscates-passports/</v>
          </cell>
          <cell r="J567" t="str">
            <v>Not Reported (Employer - Sector not reported/applicable)</v>
          </cell>
          <cell r="K567" t="str">
            <v>Withholding Passports</v>
          </cell>
          <cell r="L567" t="str">
            <v>Migrant &amp; immigrant workers (10 - TR - Unknown Sector)</v>
          </cell>
          <cell r="M567" t="str">
            <v>News outlet</v>
          </cell>
          <cell r="N567" t="str">
            <v>No</v>
          </cell>
          <cell r="Q567" t="str">
            <v>The Turkish company "stepped in" together with the consulate to enable the workers to return home. The owner of the unnamed Turkish company stated they would be suing the UAE company and the situation had never occurred before, although they had been carrying out projects abroad "for years".</v>
          </cell>
          <cell r="S567" t="str">
            <v>AE</v>
          </cell>
          <cell r="T567">
            <v>10</v>
          </cell>
          <cell r="U567">
            <v>44175</v>
          </cell>
          <cell r="V567">
            <v>2363</v>
          </cell>
          <cell r="X567" t="str">
            <v>In December 2020, 10 Turkish workers were repatriated from the UAE after they were sent there by a Turkish company but unable to return when the UAE employer confiscated their passports.</v>
          </cell>
        </row>
        <row r="568">
          <cell r="B568" t="str">
            <v>https://www.business-humanrights.org/en/latest-news/the-cost-of-contagion-the-consequences-of-covid-19-for-migrant-workers-in-the-gulf-2/</v>
          </cell>
          <cell r="C568" t="str">
            <v>National Paints (Employer)</v>
          </cell>
          <cell r="F568" t="str">
            <v>Manufacturing: General;Paint</v>
          </cell>
          <cell r="K568" t="str">
            <v>Non-payment of Wages</v>
          </cell>
          <cell r="L568" t="str">
            <v>Migrant &amp; immigrant workers (1 - PK - Manufacturing: General)</v>
          </cell>
          <cell r="M568" t="str">
            <v>NGO</v>
          </cell>
          <cell r="N568" t="str">
            <v>No</v>
          </cell>
          <cell r="Q568" t="str">
            <v>None reported.</v>
          </cell>
          <cell r="S568" t="str">
            <v>AE</v>
          </cell>
          <cell r="T568">
            <v>1</v>
          </cell>
          <cell r="U568">
            <v>43983</v>
          </cell>
          <cell r="V568">
            <v>2356</v>
          </cell>
          <cell r="X568" t="str">
            <v>In November 2020, NGO Equidem launched a report highlighting the impact of COVID-19 on migrant workers in Saudi Arabia, Qatar and UAE, based on 206 interviews with workers. A Pakistani worker with National Paints Factory in Sharjah, UAE told Equidem that the job uncertainty wrought by COVID-19 and rumours of large planned layoffs exacerbated his anxiety that he had been unable to send any money to his family as the company had not paid him (by June) since April.</v>
          </cell>
        </row>
        <row r="569">
          <cell r="B569" t="str">
            <v>https://www.business-humanrights.org/en/latest-news/the-cost-of-contagion-the-consequences-of-covid-19-for-migrant-workers-in-the-gulf-2/</v>
          </cell>
          <cell r="J569" t="str">
            <v>Not Reported (Employer - Sector not reported/applicable)</v>
          </cell>
          <cell r="K569" t="str">
            <v>Non-payment of Wages</v>
          </cell>
          <cell r="L569" t="str">
            <v>Migrant &amp; immigrant workers (Unknown Number - Unknown Location - Unknown Sector)</v>
          </cell>
          <cell r="M569" t="str">
            <v>NGO</v>
          </cell>
          <cell r="N569" t="str">
            <v>No</v>
          </cell>
          <cell r="Q569" t="str">
            <v>None reported.</v>
          </cell>
          <cell r="S569" t="str">
            <v>QA</v>
          </cell>
          <cell r="T569" t="str">
            <v>Number unknown</v>
          </cell>
          <cell r="U569">
            <v>43983</v>
          </cell>
          <cell r="V569">
            <v>2351</v>
          </cell>
          <cell r="X569" t="str">
            <v>In November 2020, NGO Equidem launched a report highlighting the impact of COVID-19 on migrant workers in Saudi Arabia, Qatar and UAE, based on 206 interviews with workers. A worker in Qatar says that there are different salary scales for workers depending on nationality and that Qatari natationals get paid more for doing the same role. (102)</v>
          </cell>
        </row>
        <row r="570">
          <cell r="B570" t="str">
            <v>https://www.business-humanrights.org/en/latest-news/the-cost-of-contagion-the-consequences-of-covid-19-for-migrant-workers-in-the-gulf-2/</v>
          </cell>
          <cell r="J570" t="str">
            <v>Not Reported (Employer - Sector not reported/applicable)</v>
          </cell>
          <cell r="K570" t="str">
            <v>Unfair Dismissal</v>
          </cell>
          <cell r="L570" t="str">
            <v>Migrant &amp; immigrant workers (Unknown Number - Unknown Location - Unknown Sector)</v>
          </cell>
          <cell r="M570" t="str">
            <v>NGO</v>
          </cell>
          <cell r="N570" t="str">
            <v>No</v>
          </cell>
          <cell r="Q570" t="str">
            <v>None reported.</v>
          </cell>
          <cell r="S570" t="str">
            <v>QA</v>
          </cell>
          <cell r="T570" t="str">
            <v>Number unknown</v>
          </cell>
          <cell r="U570">
            <v>44013</v>
          </cell>
          <cell r="V570">
            <v>2350</v>
          </cell>
          <cell r="X570" t="str">
            <v>In November 2020, NGO Equidem launched a report highlighting the impact of COVID-19 on migrant workers in Saudi Arabia, Qatar and UAE, based on 206 interviews with workers.  A worker in Qatar told Equidem: “my company is not firing Qatari nationals nor workers from the Gulf but is only firing workers of other nationalities. They have sent most of us home." (102)</v>
          </cell>
        </row>
        <row r="571">
          <cell r="B571" t="str">
            <v>https://www.business-humanrights.org/en/latest-news/the-cost-of-contagion-the-consequences-of-covid-19-for-migrant-workers-in-the-gulf-2/</v>
          </cell>
          <cell r="J571" t="str">
            <v>Not Reported (Employer - Sector not reported/applicable)</v>
          </cell>
          <cell r="K571" t="str">
            <v>Non-payment of Wages;Precarious/unsuitable living conditions;Right to food;Unfair Dismissal</v>
          </cell>
          <cell r="L571" t="str">
            <v>Migrant &amp; immigrant workers (Unknown Number - Unknown Location - Unknown Sector)</v>
          </cell>
          <cell r="M571" t="str">
            <v>NGO</v>
          </cell>
          <cell r="N571" t="str">
            <v>No</v>
          </cell>
          <cell r="Q571" t="str">
            <v>None reported.</v>
          </cell>
          <cell r="S571" t="str">
            <v>SA</v>
          </cell>
          <cell r="T571" t="str">
            <v>Number unknown</v>
          </cell>
          <cell r="U571">
            <v>44013</v>
          </cell>
          <cell r="V571">
            <v>2349</v>
          </cell>
          <cell r="X571" t="str">
            <v>In November 2020, NGO Equidem launched a report highlighting the impact of COVID-19 on migrant workers in Saudi Arabia, Qatar and UAE, based on 206 interviews with workers. On March 16, the owner (of the company) glared at me. He told me to sign a document, he did not explain what it was. After I signed it he said I was terminated. The company discriminated against us. They fired many other workers but did not fire a single Saudi. We did not get any help or money after signing the paper. I neither have money nor accommodation. I am buying food borrowing some money from my friends and relatives. I am living in an old building, which is not build for accommodation purposes. We have to bring water from far away for the building. p 101</v>
          </cell>
        </row>
        <row r="572">
          <cell r="B572" t="str">
            <v>https://www.business-humanrights.org/en/latest-news/the-cost-of-contagion-the-consequences-of-covid-19-for-migrant-workers-in-the-gulf-2/</v>
          </cell>
          <cell r="C572" t="str">
            <v>Nasser S. Al-Hajri Corporation (NSH) (Employer)</v>
          </cell>
          <cell r="F572" t="str">
            <v>Construction</v>
          </cell>
          <cell r="K572" t="str">
            <v>Non-payment of Wages</v>
          </cell>
          <cell r="L572" t="str">
            <v>Migrant &amp; immigrant workers (Unknown Number - IN - Construction)</v>
          </cell>
          <cell r="M572" t="str">
            <v>NGO</v>
          </cell>
          <cell r="N572" t="str">
            <v>No</v>
          </cell>
          <cell r="Q572" t="str">
            <v>None reported.</v>
          </cell>
          <cell r="S572" t="str">
            <v>QA</v>
          </cell>
          <cell r="T572">
            <v>1</v>
          </cell>
          <cell r="U572">
            <v>44013</v>
          </cell>
          <cell r="V572">
            <v>2347</v>
          </cell>
          <cell r="X572" t="str">
            <v>In November 2020, NGO Equidem launched a report highlighting the impact of COVID-19 on migrant workers in Saudi Arabia, Qatar and UAE, based on 206 interviews with workers. One indian worker at  Nasser S. Al-Hajri Company said he had not been able to send money back to his family and he had to take a loan.</v>
          </cell>
        </row>
        <row r="573">
          <cell r="B573" t="str">
            <v>https://www.business-humanrights.org/en/latest-news/the-cost-of-contagion-the-consequences-of-covid-19-for-migrant-workers-in-the-gulf-2/</v>
          </cell>
          <cell r="C573" t="str">
            <v>Al Baidha Cleaning Co. (Employer)</v>
          </cell>
          <cell r="F573" t="str">
            <v>Cleaning &amp; maintenance</v>
          </cell>
          <cell r="K573" t="str">
            <v>Non-payment of Wages</v>
          </cell>
          <cell r="L573" t="str">
            <v>Migrant &amp; immigrant workers (Unknown Number - Unknown Location - Cleaning &amp; maintenance)</v>
          </cell>
          <cell r="M573" t="str">
            <v>NGO</v>
          </cell>
          <cell r="N573" t="str">
            <v>No</v>
          </cell>
          <cell r="Q573" t="str">
            <v>None reported.</v>
          </cell>
          <cell r="S573" t="str">
            <v>QA</v>
          </cell>
          <cell r="T573" t="str">
            <v>Number unknown</v>
          </cell>
          <cell r="U573">
            <v>43891</v>
          </cell>
          <cell r="V573">
            <v>2346</v>
          </cell>
          <cell r="X573" t="str">
            <v>In November 2020, NGO Equidem launched a report highlighting the impact of COVID-19 on migrant workers in Saudi Arabia, Qatar and UAE, based on 206 interviews with workers. One cleaner at Al Baidha Cleaning Co. WLL, said his family is in dire need of help since he has not been able to send them money. He said he works for a manpower supply company and I only get paid when I work assignments,” he explained. “We do not get paid regularly and even then, my salary is not satisfactory.  I have borrowed money from friends and have been buying goods on credit."</v>
          </cell>
        </row>
        <row r="574">
          <cell r="B574" t="str">
            <v>https://www.business-humanrights.org/en/latest-news/the-cost-of-contagion-the-consequences-of-covid-19-for-migrant-workers-in-the-gulf-2/</v>
          </cell>
          <cell r="C574" t="str">
            <v>Oaks Build (Employer)</v>
          </cell>
          <cell r="F574" t="str">
            <v>Construction</v>
          </cell>
          <cell r="K574" t="str">
            <v>Health: General (including workplace health &amp; safety);Non-payment of Wages;Recruitment Fees</v>
          </cell>
          <cell r="L574" t="str">
            <v>Migrant &amp; immigrant workers (Unknown Number - BD - Construction)</v>
          </cell>
          <cell r="M574" t="str">
            <v>NGO</v>
          </cell>
          <cell r="N574" t="str">
            <v>No</v>
          </cell>
          <cell r="Q574" t="str">
            <v>None reported.</v>
          </cell>
          <cell r="S574" t="str">
            <v>QA</v>
          </cell>
          <cell r="T574">
            <v>1</v>
          </cell>
          <cell r="U574">
            <v>44013</v>
          </cell>
          <cell r="V574">
            <v>2345</v>
          </cell>
          <cell r="X574" t="str">
            <v>In November 2020, NGO Equidem launched a report highlighting the impact of COVID-19 on migrant workers in Saudi Arabia, Qatar and UAE, based on 206 interviews with workers. Bazish, a Bangladeshi national working as a Mason at Oaks Build, said he had to borrow money from his friends to be able to buy tickets to go back home after he was left with no job and no money. “I had spent a lot of money to get a job in Qatar,” he explained. “The sub-contractor stopped all construction work after the lockdown. Now I am left with no job and no money. My family is worried about my health. I have to go back even though the flight cost has doubled. I bought the air ticket borrowing some money from my friends. I am worried how I am going to pay the loan back. I have not even recovered from the loan I took to apply for my visa.”</v>
          </cell>
        </row>
        <row r="575">
          <cell r="B575" t="str">
            <v>https://www.business-humanrights.org/en/latest-news/the-cost-of-contagion-the-consequences-of-covid-19-for-migrant-workers-in-the-gulf-2/</v>
          </cell>
          <cell r="C575" t="str">
            <v>Gulf Panel (Employer)</v>
          </cell>
          <cell r="F575" t="str">
            <v>Construction</v>
          </cell>
          <cell r="K575" t="str">
            <v>Health: General (including workplace health &amp; safety)</v>
          </cell>
          <cell r="L575" t="str">
            <v>Migrant &amp; immigrant workers (Unknown Number - BD - Construction)</v>
          </cell>
          <cell r="M575" t="str">
            <v>NGO</v>
          </cell>
          <cell r="N575" t="str">
            <v>No</v>
          </cell>
          <cell r="Q575" t="str">
            <v>None reported.</v>
          </cell>
          <cell r="S575" t="str">
            <v>QA</v>
          </cell>
          <cell r="T575" t="str">
            <v>Number unknown</v>
          </cell>
          <cell r="U575">
            <v>43891</v>
          </cell>
          <cell r="V575">
            <v>2342</v>
          </cell>
          <cell r="X575" t="str">
            <v>In November 2020, NGO Equidem launched a report highlighting the impact of COVID-19 on migrant workers in Saudi Arabia, Qatar and UAE, based on 206 interviews with workers.  A Bangladeshi steel worker at Gulf Panel, said his company did not tell him anything about COVID-19 or how to mitigate against being infected by it. He told Equidem, “I am not sure if the company has even made a plan. They would have informed us if they had a plan. All they said to us was to stay in the camp and they will tell us when things get better".</v>
          </cell>
        </row>
        <row r="576">
          <cell r="B576" t="str">
            <v>https://www.business-humanrights.org/en/latest-news/the-cost-of-contagion-the-consequences-of-covid-19-for-migrant-workers-in-the-gulf-2/</v>
          </cell>
          <cell r="C576" t="str">
            <v>Domopan Qatar (Employer)</v>
          </cell>
          <cell r="F576" t="str">
            <v>Construction</v>
          </cell>
          <cell r="K576" t="str">
            <v>Health: General (including workplace health &amp; safety)</v>
          </cell>
          <cell r="L576" t="str">
            <v>Migrant &amp; immigrant workers (Unknown Number - NP - Labour supplier)</v>
          </cell>
          <cell r="M576" t="str">
            <v>NGO</v>
          </cell>
          <cell r="N576" t="str">
            <v>No</v>
          </cell>
          <cell r="Q576" t="str">
            <v>None reported.</v>
          </cell>
          <cell r="S576" t="str">
            <v>QA</v>
          </cell>
          <cell r="T576" t="str">
            <v>Number unknown</v>
          </cell>
          <cell r="U576">
            <v>43891</v>
          </cell>
          <cell r="V576">
            <v>2341</v>
          </cell>
          <cell r="X576" t="str">
            <v>In November 2020, NGO Equidem launched a report highlighting the impact of COVID-19 on migrant workers in Saudi Arabia, Qatar and UAE, based on 206 interviews with workers. One worker told Equidem that Our employer has not provided us with information about how one gets infected with COVID nor how we can be protected from it nor the information about how we can get healthcare. p 93</v>
          </cell>
        </row>
        <row r="577">
          <cell r="B577" t="str">
            <v>https://www.business-humanrights.org/en/latest-news/the-cost-of-contagion-the-consequences-of-covid-19-for-migrant-workers-in-the-gulf-2/</v>
          </cell>
          <cell r="J577" t="str">
            <v>Not Reported (Employer - Sector not reported/applicable)</v>
          </cell>
          <cell r="K577" t="str">
            <v>Right to food</v>
          </cell>
          <cell r="L577" t="str">
            <v>Migrant &amp; immigrant workers (Unknown Number - Unknown Location - Unknown Sector)</v>
          </cell>
          <cell r="M577" t="str">
            <v>NGO</v>
          </cell>
          <cell r="N577" t="str">
            <v>No</v>
          </cell>
          <cell r="Q577" t="str">
            <v>None reported.</v>
          </cell>
          <cell r="S577" t="str">
            <v>AE</v>
          </cell>
          <cell r="T577" t="str">
            <v>Number unknown</v>
          </cell>
          <cell r="U577">
            <v>44013</v>
          </cell>
          <cell r="V577">
            <v>2339</v>
          </cell>
          <cell r="X577" t="str">
            <v>In November 2020, NGO Equidem launched a report highlighting the impact of COVID-19 on migrant workers in Saudi Arabia, Qatar and UAE, based on 206 interviews with workers. One worker told Equidem that their company pressured workers to sign their resignation letters. They did not have food enough to eat and he was forced to borrow money from family and friends.</v>
          </cell>
        </row>
        <row r="578">
          <cell r="B578" t="str">
            <v>https://www.business-humanrights.org/en/latest-news/the-cost-of-contagion-the-consequences-of-covid-19-for-migrant-workers-in-the-gulf-2/</v>
          </cell>
          <cell r="J578" t="str">
            <v>Not Reported (Employer - Sector not reported/applicable)</v>
          </cell>
          <cell r="K578" t="str">
            <v>Non-payment of Wages;Right to food</v>
          </cell>
          <cell r="L578" t="str">
            <v>Migrant &amp; immigrant workers (Unknown Number - Unknown Location - Unknown Sector)</v>
          </cell>
          <cell r="M578" t="str">
            <v>NGO</v>
          </cell>
          <cell r="N578" t="str">
            <v>No</v>
          </cell>
          <cell r="Q578" t="str">
            <v>None reported.</v>
          </cell>
          <cell r="S578" t="str">
            <v>AE</v>
          </cell>
          <cell r="T578" t="str">
            <v>Number unknown</v>
          </cell>
          <cell r="U578">
            <v>44013</v>
          </cell>
          <cell r="V578">
            <v>2338</v>
          </cell>
          <cell r="X578" t="str">
            <v>In November 2020, NGO Equidem launched a report highlighting the impact of COVID-19 on migrant workers in Saudi Arabia, Qatar and UAE, based on 206 interviews with workers. One worker said that their company had fired them but had not paid their settlements. He had taken a loan to buy food and essentials which he was unable to pay back.</v>
          </cell>
        </row>
        <row r="579">
          <cell r="B579" t="str">
            <v>https://www.business-humanrights.org/en/latest-news/the-cost-of-contagion-the-consequences-of-covid-19-for-migrant-workers-in-the-gulf-2/</v>
          </cell>
          <cell r="J579" t="str">
            <v>Not Reported (Employer - Sector not reported/applicable)</v>
          </cell>
          <cell r="K579" t="str">
            <v>Recruitment Fees</v>
          </cell>
          <cell r="L579" t="str">
            <v>Migrant &amp; immigrant workers (1 - Unknown Location - Unknown Sector)</v>
          </cell>
          <cell r="M579" t="str">
            <v>NGO</v>
          </cell>
          <cell r="N579" t="str">
            <v>No</v>
          </cell>
          <cell r="Q579" t="str">
            <v>None reported.</v>
          </cell>
          <cell r="S579" t="str">
            <v>AE</v>
          </cell>
          <cell r="T579">
            <v>1</v>
          </cell>
          <cell r="U579">
            <v>44013</v>
          </cell>
          <cell r="V579">
            <v>2337</v>
          </cell>
          <cell r="X579" t="str">
            <v>In November 2020, NGO Equidem launched a report highlighting the impact of COVID-19 on migrant workers in Saudi Arabia, Qatar and UAE, based on 206 interviews with workers. One worker had taken a loan to pay for the recruitment fee he had been charged to come to Dubai.</v>
          </cell>
        </row>
        <row r="580">
          <cell r="B580" t="str">
            <v>https://www.business-humanrights.org/en/latest-news/the-cost-of-contagion-the-consequences-of-covid-19-for-migrant-workers-in-the-gulf-2/</v>
          </cell>
          <cell r="C580" t="str">
            <v>Altrad (Employer)</v>
          </cell>
          <cell r="F580" t="str">
            <v>Oil, gas &amp; coal</v>
          </cell>
          <cell r="K580" t="str">
            <v>Health: General (including workplace health &amp; safety)</v>
          </cell>
          <cell r="L580" t="str">
            <v>Migrant &amp; immigrant workers (Unknown Number - Unknown Location - Construction)</v>
          </cell>
          <cell r="M580" t="str">
            <v>NGO</v>
          </cell>
          <cell r="N580" t="str">
            <v>No</v>
          </cell>
          <cell r="Q580" t="str">
            <v>None reported.</v>
          </cell>
          <cell r="S580" t="str">
            <v>QA</v>
          </cell>
          <cell r="T580" t="str">
            <v>Number unknown</v>
          </cell>
          <cell r="U580">
            <v>43922</v>
          </cell>
          <cell r="V580">
            <v>2332</v>
          </cell>
          <cell r="X580" t="str">
            <v>In November 2020, NGO Equidem launched a report highlighting the impact of COVID-19 on migrant workers in Saudi Arabia, Qatar and UAE, based on 206 interviews with workers. A worker for Altrad said it took the company 19 days to quarantine a worker who had tested positive.</v>
          </cell>
        </row>
        <row r="581">
          <cell r="B581" t="str">
            <v>https://www.business-humanrights.org/en/latest-news/the-cost-of-contagion-the-consequences-of-covid-19-for-migrant-workers-in-the-gulf-2/</v>
          </cell>
          <cell r="C581" t="str">
            <v>Bojamhoor Trading &amp; Contracting (Employer)</v>
          </cell>
          <cell r="F581" t="str">
            <v>Construction</v>
          </cell>
          <cell r="K581" t="str">
            <v>Health: General (including workplace health &amp; safety)</v>
          </cell>
          <cell r="L581" t="str">
            <v>Migrant &amp; immigrant workers (Unknown Number - Unknown Location - Construction)</v>
          </cell>
          <cell r="M581" t="str">
            <v>NGO</v>
          </cell>
          <cell r="N581" t="str">
            <v>No</v>
          </cell>
          <cell r="Q581" t="str">
            <v>None reported.</v>
          </cell>
          <cell r="S581" t="str">
            <v>QA</v>
          </cell>
          <cell r="T581" t="str">
            <v>Number unknown</v>
          </cell>
          <cell r="U581">
            <v>44013</v>
          </cell>
          <cell r="V581">
            <v>2331</v>
          </cell>
          <cell r="X581" t="str">
            <v>In November 2020, NGO Equidem launched a report highlighting the impact of COVID-19 on migrant workers in Saudi Arabia, Qatar and UAE, based on 206 interviews with workers. A construction worker employed by Bojamhoor Trading &amp; Contracting, recalled the time that some of his co-workers were infected with COVID-19. Even though the company had a doctor on-call on the company premises, he rarely visited the infected workers.</v>
          </cell>
        </row>
        <row r="582">
          <cell r="B582" t="str">
            <v>https://www.business-humanrights.org/en/latest-news/the-cost-of-contagion-the-consequences-of-covid-19-for-migrant-workers-in-the-gulf-2/</v>
          </cell>
          <cell r="J582" t="str">
            <v>Not Reported (Employer - Sector not reported/applicable)</v>
          </cell>
          <cell r="K582" t="str">
            <v>Health: General (including workplace health &amp; safety)</v>
          </cell>
          <cell r="L582" t="str">
            <v>Migrant &amp; immigrant workers (Unknown Number - Unknown Location - Unknown Sector)</v>
          </cell>
          <cell r="M582" t="str">
            <v>NGO</v>
          </cell>
          <cell r="N582" t="str">
            <v>No</v>
          </cell>
          <cell r="Q582" t="str">
            <v>None reported.</v>
          </cell>
          <cell r="S582" t="str">
            <v>QA</v>
          </cell>
          <cell r="T582" t="str">
            <v>Number unknown</v>
          </cell>
          <cell r="U582">
            <v>43922</v>
          </cell>
          <cell r="V582">
            <v>2329</v>
          </cell>
          <cell r="X582" t="str">
            <v>In November 2020, NGO Equidem launched a report highlighting the impact of COVID-19 on migrant workers in Saudi Arabia, Qatar and UAE, based on 206 interviews with workers. A worker told Equidem:
"The company does not pay for the treatment. That is why I and other workers pay for medical treatment with our own money. None of us have yet contracted COVID-19, but I am very fearful of it (because) we do not have medical cards (to access the public health system). I don’t know how to get free testing or register for a medical card."</v>
          </cell>
        </row>
        <row r="583">
          <cell r="B583" t="str">
            <v>https://www.business-humanrights.org/en/latest-news/the-cost-of-contagion-the-consequences-of-covid-19-for-migrant-workers-in-the-gulf-2/</v>
          </cell>
          <cell r="C583" t="str">
            <v>Techno Blue (Employer)</v>
          </cell>
          <cell r="F583" t="str">
            <v>Retail</v>
          </cell>
          <cell r="K583" t="str">
            <v>Health: General (including workplace health &amp; safety);Precarious/unsuitable living conditions</v>
          </cell>
          <cell r="L583" t="str">
            <v>Migrant &amp; immigrant workers (Unknown Number - Unknown Location - Construction)</v>
          </cell>
          <cell r="M583" t="str">
            <v>NGO</v>
          </cell>
          <cell r="N583" t="str">
            <v>No</v>
          </cell>
          <cell r="Q583" t="str">
            <v>None reported</v>
          </cell>
          <cell r="S583" t="str">
            <v>QA</v>
          </cell>
          <cell r="T583" t="str">
            <v>Number unknown</v>
          </cell>
          <cell r="U583">
            <v>43952</v>
          </cell>
          <cell r="V583">
            <v>2328</v>
          </cell>
          <cell r="X583" t="str">
            <v xml:space="preserve">In November 2020, NGO Equidem launched a report highlighting the impact of COVID-19 on migrant workers in Saudi Arabia, Qatar and UAE, based on 206 interviews with workers. A welder from Nepal working for Techno Blue WLL, said that even where the number of people sharing a room is limited to four, it had limited effectiveness in preventing people from infecting each other. </v>
          </cell>
        </row>
        <row r="584">
          <cell r="B584" t="str">
            <v>https://www.business-humanrights.org/en/latest-news/the-cost-of-contagion-the-consequences-of-covid-19-for-migrant-workers-in-the-gulf-2/</v>
          </cell>
          <cell r="C584" t="str">
            <v>Puro Cleaning Services (Employer)</v>
          </cell>
          <cell r="F584" t="str">
            <v>Cleaning &amp; maintenance</v>
          </cell>
          <cell r="K584" t="str">
            <v>Health: General (including workplace health &amp; safety);Non-payment of Wages;Precarious/unsuitable living conditions</v>
          </cell>
          <cell r="L584" t="str">
            <v>Migrant &amp; immigrant workers (Unknown Number - Unknown Location - Cleaning &amp; maintenance)</v>
          </cell>
          <cell r="M584" t="str">
            <v>NGO</v>
          </cell>
          <cell r="N584" t="str">
            <v>No</v>
          </cell>
          <cell r="Q584" t="str">
            <v>None reported.</v>
          </cell>
          <cell r="S584" t="str">
            <v>QA</v>
          </cell>
          <cell r="T584">
            <v>1</v>
          </cell>
          <cell r="U584">
            <v>43922</v>
          </cell>
          <cell r="V584">
            <v>2326</v>
          </cell>
          <cell r="X584" t="str">
            <v>In November 2020, NGO Equidem launched a report highlighting the impact of COVID-19 on migrant workers in Saudi Arabia, Qatar and UAE, based on 206 interviews with workers. A  cleaner at Puro Cleaning Services, said he was concerned about sharing his room with five other workers. He also said (p96) that he has been on unpaid leave since March and that he will have to take out a loan at high interest rates soon that will take him many months or a year to pay off.</v>
          </cell>
        </row>
        <row r="585">
          <cell r="B585" t="str">
            <v>https://www.business-humanrights.org/en/latest-news/the-cost-of-contagion-the-consequences-of-covid-19-for-migrant-workers-in-the-gulf-2/</v>
          </cell>
          <cell r="C585" t="str">
            <v>Gulf Industrial and Marine Services Co. (GIMS) (Employer)</v>
          </cell>
          <cell r="F585" t="str">
            <v>Construction;Engineering</v>
          </cell>
          <cell r="K585" t="str">
            <v>Precarious/unsuitable living conditions</v>
          </cell>
          <cell r="L585" t="str">
            <v>Migrant &amp; immigrant workers (Unknown Number - NP - Construction)</v>
          </cell>
          <cell r="M585" t="str">
            <v>NGO</v>
          </cell>
          <cell r="N585" t="str">
            <v>No</v>
          </cell>
          <cell r="Q585" t="str">
            <v>None reported.</v>
          </cell>
          <cell r="S585" t="str">
            <v>QA</v>
          </cell>
          <cell r="T585">
            <v>1</v>
          </cell>
          <cell r="U585">
            <v>43922</v>
          </cell>
          <cell r="V585">
            <v>2325</v>
          </cell>
          <cell r="X585" t="str">
            <v>In November 2020, NGO Equidem launched a report highlighting the impact of COVID-19 on migrant workers in Saudi Arabia, Qatar and UAE, based on 206 interviews with workers.  A Nepalese national working as electrician at Gulf Industrial and Marine Services Co. told Equidem, “We are six people staying in same room..." despite the law stating a maximum of 4.</v>
          </cell>
        </row>
        <row r="586">
          <cell r="B586" t="str">
            <v>https://www.business-humanrights.org/en/latest-news/the-cost-of-contagion-the-consequences-of-covid-19-for-migrant-workers-in-the-gulf-2/</v>
          </cell>
          <cell r="J586" t="str">
            <v>Not Reported (Employer - Sector not reported/applicable)</v>
          </cell>
          <cell r="K586" t="str">
            <v>Health: General (including workplace health &amp; safety)</v>
          </cell>
          <cell r="L586" t="str">
            <v>Migrant &amp; immigrant workers (Unknown Number - Unknown Location - Unknown Sector)</v>
          </cell>
          <cell r="M586" t="str">
            <v>NGO</v>
          </cell>
          <cell r="N586" t="str">
            <v>No</v>
          </cell>
          <cell r="Q586" t="str">
            <v>None reported.</v>
          </cell>
          <cell r="S586" t="str">
            <v>QA</v>
          </cell>
          <cell r="T586" t="str">
            <v>Number unknown</v>
          </cell>
          <cell r="U586">
            <v>43952</v>
          </cell>
          <cell r="V586">
            <v>2322</v>
          </cell>
          <cell r="X586" t="str">
            <v>In November 2020, NGO Equidem launched a report highlighting the impact of COVID-19 on migrant workers in Saudi Arabia, Qatar and UAE, based on 206 interviews with workers. A worker  told Equidem that his employer initially refused to provide them with masks and only started to do so after an inspection was  carried out by state authorities.</v>
          </cell>
        </row>
        <row r="587">
          <cell r="B587" t="str">
            <v>https://www.business-humanrights.org/en/latest-news/the-cost-of-contagion-the-consequences-of-covid-19-for-migrant-workers-in-the-gulf-2/</v>
          </cell>
          <cell r="C587" t="str">
            <v>Vector Electromechanical Co. (Employer)</v>
          </cell>
          <cell r="F587" t="str">
            <v>Engineering</v>
          </cell>
          <cell r="K587" t="str">
            <v>Health: General (including workplace health &amp; safety)</v>
          </cell>
          <cell r="L587" t="str">
            <v>Migrant &amp; immigrant workers (Unknown Number - PH - Engineering)</v>
          </cell>
          <cell r="M587" t="str">
            <v>NGO</v>
          </cell>
          <cell r="N587" t="str">
            <v>No</v>
          </cell>
          <cell r="Q587" t="str">
            <v>None reported.</v>
          </cell>
          <cell r="S587" t="str">
            <v>QA</v>
          </cell>
          <cell r="T587" t="str">
            <v>Number unknown</v>
          </cell>
          <cell r="U587">
            <v>43891</v>
          </cell>
          <cell r="V587">
            <v>2321</v>
          </cell>
          <cell r="X587" t="str">
            <v>In November 2020, NGO Equidem launched a report highlighting the impact of COVID-19 on migrant workers in Saudi Arabia, Qatar and UAE, based on 206 interviews with workers. A Filipino  national working as electromechanical contractor at Vector Electromechanical Company, said, “Our employer has not provided us with any hand sanitizers, mask or gloves".</v>
          </cell>
        </row>
        <row r="588">
          <cell r="B588" t="str">
            <v>https://www.business-humanrights.org/en/latest-news/the-cost-of-contagion-the-consequences-of-covid-19-for-migrant-workers-in-the-gulf-2/</v>
          </cell>
          <cell r="C588" t="str">
            <v>New Vision Construction (Employer)</v>
          </cell>
          <cell r="F588" t="str">
            <v>Construction</v>
          </cell>
          <cell r="K588" t="str">
            <v>Health: General (including workplace health &amp; safety)</v>
          </cell>
          <cell r="L588" t="str">
            <v>Migrant &amp; immigrant workers (Unknown Number - NP - Construction)</v>
          </cell>
          <cell r="M588" t="str">
            <v>NGO</v>
          </cell>
          <cell r="N588" t="str">
            <v>No</v>
          </cell>
          <cell r="Q588" t="str">
            <v>None reported.</v>
          </cell>
          <cell r="S588" t="str">
            <v>QA</v>
          </cell>
          <cell r="T588">
            <v>400</v>
          </cell>
          <cell r="U588">
            <v>43891</v>
          </cell>
          <cell r="V588">
            <v>2319</v>
          </cell>
          <cell r="X588" t="str">
            <v>In November 2020, NGO Equidem launched a report highlighting the impact of COVID-19 on migrant workers in Saudi Arabia, Qatar and UAE, based on 206 interviews with workers. A Nepal national working in the decoration department at New Vision Construction, said his employer had failed to provide workers with masks or implement social distancing rules. He said, “workers here are scared for their health. There are about 400 workers at my company. The company has not taken any steps to ensure the safety of workers in the pandemic. There is no distancing or protective equipment."</v>
          </cell>
        </row>
        <row r="589">
          <cell r="B589" t="str">
            <v>https://www.business-humanrights.org/en/latest-news/the-cost-of-contagion-the-consequences-of-covid-19-for-migrant-workers-in-the-gulf-2/</v>
          </cell>
          <cell r="C589" t="str">
            <v>Scientific and Technical Services (Employer)</v>
          </cell>
          <cell r="F589" t="str">
            <v>Health care</v>
          </cell>
          <cell r="K589" t="str">
            <v>Health: General (including workplace health &amp; safety)</v>
          </cell>
          <cell r="L589" t="str">
            <v>Migrant &amp; immigrant workers (Unknown Number - IN - Medical equipment/supplies);Migrant &amp; immigrant workers (Unknown Number - NP - Medical equipment/supplies)</v>
          </cell>
          <cell r="M589" t="str">
            <v>NGO</v>
          </cell>
          <cell r="N589" t="str">
            <v>No</v>
          </cell>
          <cell r="Q589" t="str">
            <v>None reported.</v>
          </cell>
          <cell r="S589" t="str">
            <v>QA</v>
          </cell>
          <cell r="T589">
            <v>2000</v>
          </cell>
          <cell r="U589">
            <v>43891</v>
          </cell>
          <cell r="V589">
            <v>2317</v>
          </cell>
          <cell r="X589" t="str">
            <v>In November 2020, NGO Equidem launched a report highlighting the impact of COVID-19 on migrant workers in Saudi Arabia, Qatar and UAE, based on 206 interviews with workers. A Nepalese worker and an Indian worker raised concerns about how they were being protected at work. The Nepalese worker said that they felt the chances of being infected at work were higher than at the camp and that the company had not provided any safety kits like masks, hand wash, or sanitzers. The Indian workers said there had been inadequate preventative measures and no saftey kits like gloves or facemasks.</v>
          </cell>
        </row>
        <row r="590">
          <cell r="B590" t="str">
            <v>https://www.business-humanrights.org/en/latest-news/the-cost-of-contagion-the-consequences-of-covid-19-for-migrant-workers-in-the-gulf-2/</v>
          </cell>
          <cell r="C590" t="str">
            <v>Abu Dhabi National Oil Co. (ADNOC) (Unknown);Industrial Technology Services Middle East (Unknown)</v>
          </cell>
          <cell r="F590" t="str">
            <v>Oil, gas &amp; coal</v>
          </cell>
          <cell r="K590" t="str">
            <v>Health: General (including workplace health &amp; safety);Non-payment of Wages;Restricted Mobility</v>
          </cell>
          <cell r="L590" t="str">
            <v>Migrant &amp; immigrant workers (1 - IN - Construction);Migrant &amp; immigrant workers (Unknown Number - Unknown Location - Construction)</v>
          </cell>
          <cell r="M590" t="str">
            <v>NGO</v>
          </cell>
          <cell r="N590" t="str">
            <v>No</v>
          </cell>
          <cell r="Q590" t="str">
            <v>At least one worker had contacted their embassy without receiving assistance. Subsequently he and about 300 other workers complained to the Dubai police, after which the company agreed to send him back home. Workers had to arrange air tickets and PPE themselves.</v>
          </cell>
          <cell r="S590" t="str">
            <v>AE</v>
          </cell>
          <cell r="T590">
            <v>300</v>
          </cell>
          <cell r="U590">
            <v>44013</v>
          </cell>
          <cell r="V590">
            <v>2268</v>
          </cell>
          <cell r="X590" t="str">
            <v>In November 2020, NGO Equidem launched a report highlighting the impact of COVID-19 on migrant workers in Saudi Arabia, Qatar and UAE, based on 206 interviews with workers.
Five workers at Industrial Technology Services Middle East spoke to Equidem, alleging they were pressured either to resign with an end of service settlement or be terminated without final salaries or end of service benefits. Workers requested the company only reduce pay but were effectively forced to resign. They did not receive outstanding salaries and allowances and were stranded in the country with no help from their company. Many have now returned to their home countries and still have not received what is owed to them. One worker said that thousands of workers were fired without receiving any kind of payment.</v>
          </cell>
        </row>
        <row r="591">
          <cell r="B591" t="str">
            <v>https://www.business-humanrights.org/en/latest-news/the-cost-of-contagion-the-consequences-of-covid-19-for-migrant-workers-in-the-gulf-2/</v>
          </cell>
          <cell r="C591" t="str">
            <v>Fancy Transport (Employer)</v>
          </cell>
          <cell r="F591" t="str">
            <v>Transport: General</v>
          </cell>
          <cell r="K591" t="str">
            <v>Health: General (including workplace health &amp; safety);Non-payment of Wages</v>
          </cell>
          <cell r="L591" t="str">
            <v>Migrant &amp; immigrant workers (Unknown Number - Unknown Location - Transport: General)</v>
          </cell>
          <cell r="M591" t="str">
            <v>NGO</v>
          </cell>
          <cell r="N591" t="str">
            <v>No</v>
          </cell>
          <cell r="Q591" t="str">
            <v>None reported.</v>
          </cell>
          <cell r="S591" t="str">
            <v>AE</v>
          </cell>
          <cell r="T591" t="str">
            <v>Number unknown</v>
          </cell>
          <cell r="U591">
            <v>43983</v>
          </cell>
          <cell r="V591">
            <v>2267</v>
          </cell>
          <cell r="X591" t="str">
            <v>In November 2020, NGO Equidem launched a report highlighting the impact of COVID-19 on migrant workers in Saudi Arabia, Qatar and UAE, based on 206 interviews with workers.  One driver at Fancy Transport told Equidem he had not received wages since March and the company had neglected workers. One worker who was a diabetes patient reported that he did not have enough money for his health expenses.</v>
          </cell>
        </row>
        <row r="592">
          <cell r="B592" t="str">
            <v>https://www.business-humanrights.org/en/latest-news/the-cost-of-contagion-the-consequences-of-covid-19-for-migrant-workers-in-the-gulf-2/</v>
          </cell>
          <cell r="C592" t="str">
            <v>Mowasalat (Employer)</v>
          </cell>
          <cell r="F592" t="str">
            <v>Transport: General</v>
          </cell>
          <cell r="K592" t="str">
            <v>Non-payment of Wages;Precarious/unsuitable living conditions;Right to food</v>
          </cell>
          <cell r="L592" t="str">
            <v>Migrant &amp; immigrant workers (Unknown Number - Unknown Location - Transport: General)</v>
          </cell>
          <cell r="M592" t="str">
            <v>NGO</v>
          </cell>
          <cell r="N592" t="str">
            <v>No</v>
          </cell>
          <cell r="Q592" t="str">
            <v>None reported.</v>
          </cell>
          <cell r="S592" t="str">
            <v>AE</v>
          </cell>
          <cell r="T592" t="str">
            <v>Number unknown</v>
          </cell>
          <cell r="U592">
            <v>43983</v>
          </cell>
          <cell r="V592">
            <v>2265</v>
          </cell>
          <cell r="X592" t="str">
            <v>In November 2020, NGO Equidem launched a report highlighting the impact of COVID-19 on migrant workers in Saudi Arabia, Qatar and UAE, based on 206 interviews with workers. 
One driver for Mowasalat told Equidem the company cut salaries without obtaining workers' agreement to an amount that does not cover food or accommodation.</v>
          </cell>
        </row>
        <row r="593">
          <cell r="B593" t="str">
            <v>https://www.business-humanrights.org/en/latest-news/the-cost-of-contagion-the-consequences-of-covid-19-for-migrant-workers-in-the-gulf-2/</v>
          </cell>
          <cell r="J593" t="str">
            <v>Not Reported (Employer - Sector not reported/applicable)</v>
          </cell>
          <cell r="K593" t="str">
            <v>Deaths;Non-payment of Wages</v>
          </cell>
          <cell r="L593" t="str">
            <v>Migrant &amp; immigrant workers (1 - PH - Unknown Sector)</v>
          </cell>
          <cell r="M593" t="str">
            <v>NGO</v>
          </cell>
          <cell r="N593" t="str">
            <v>No</v>
          </cell>
          <cell r="Q593" t="str">
            <v>None reported.</v>
          </cell>
          <cell r="S593" t="str">
            <v>SA</v>
          </cell>
          <cell r="T593">
            <v>1</v>
          </cell>
          <cell r="U593">
            <v>44013</v>
          </cell>
          <cell r="V593">
            <v>2259</v>
          </cell>
          <cell r="X593" t="str">
            <v>In November 2020, NGO Equidem launched a report highlighting the impact of COVID-19 on migrant workers in Saudi Arabia, Qatar and UAE, based on 206 interviews with workers. Equidem documented the case of a Filipino worker in an unnamed company who committed suicide. His co-workers claimed this was linked to pressure and anxiety caused by his unnamed employer failing to pay their salaries during the lockdown period.</v>
          </cell>
        </row>
        <row r="594">
          <cell r="B594" t="str">
            <v>https://www.business-humanrights.org/en/latest-news/the-cost-of-contagion-the-consequences-of-covid-19-for-migrant-workers-in-the-gulf-2/</v>
          </cell>
          <cell r="J594" t="str">
            <v>Not Reported (Employer - Sector not reported/applicable)</v>
          </cell>
          <cell r="K594" t="str">
            <v>Non-payment of Wages;Right to food</v>
          </cell>
          <cell r="L594" t="str">
            <v>Migrant &amp; immigrant workers (1 - IN - Cleaning &amp; maintenance)</v>
          </cell>
          <cell r="M594" t="str">
            <v>NGO</v>
          </cell>
          <cell r="N594" t="str">
            <v>No</v>
          </cell>
          <cell r="Q594" t="str">
            <v>None reported.</v>
          </cell>
          <cell r="S594" t="str">
            <v>SA</v>
          </cell>
          <cell r="T594" t="str">
            <v>Number unknown</v>
          </cell>
          <cell r="U594">
            <v>44013</v>
          </cell>
          <cell r="V594">
            <v>2258</v>
          </cell>
          <cell r="X594" t="str">
            <v>In November 2020, NGO Equidem launched a report highlighting the impact of COVID-19 on migrant workers in Saudi Arabia, Qatar and UAE, based on 206 interviews with workers. In this case a worker at Rekaz Al Khaleej in Riyadh told Equidem that his company forced him to sign a document that his salary and benefits had been paid before firing him. He did not have money to buy food.</v>
          </cell>
        </row>
        <row r="595">
          <cell r="B595" t="str">
            <v>https://www.business-humanrights.org/en/latest-news/the-cost-of-contagion-the-consequences-of-covid-19-for-migrant-workers-in-the-gulf-2/</v>
          </cell>
          <cell r="C595" t="str">
            <v>Al-Ariad Sweet Corner (Employer)</v>
          </cell>
          <cell r="F595" t="str">
            <v>Candy;Retail</v>
          </cell>
          <cell r="K595" t="str">
            <v>Non-payment of Wages;Unfair Dismissal</v>
          </cell>
          <cell r="L595" t="str">
            <v>Migrant &amp; immigrant workers (4 - BD - Catering &amp; food services)</v>
          </cell>
          <cell r="M595" t="str">
            <v>NGO</v>
          </cell>
          <cell r="N595" t="str">
            <v>No</v>
          </cell>
          <cell r="Q595" t="str">
            <v>None reported.</v>
          </cell>
          <cell r="S595" t="str">
            <v>SA</v>
          </cell>
          <cell r="T595">
            <v>60</v>
          </cell>
          <cell r="U595">
            <v>43922</v>
          </cell>
          <cell r="V595">
            <v>2251</v>
          </cell>
          <cell r="X595" t="str">
            <v>In November 2020, NGO Equidem launched a report highlighting the impact of COVID-19 on migrant workers in Saudi Arabia, Qatar and UAE, based on 206 interviews with workers. One worker at Al-Ariad Sweet Corner told Equidem that 50-60 workers who had returned home prior to the COVID crisis were terminated unilaterally from their jobs and would not be paid as they were not allowed back into the country.</v>
          </cell>
        </row>
        <row r="596">
          <cell r="B596" t="str">
            <v>https://www.business-humanrights.org/en/latest-news/the-cost-of-contagion-the-consequences-of-covid-19-for-migrant-workers-in-the-gulf-2/</v>
          </cell>
          <cell r="C596" t="str">
            <v>Aswar Aseer (Employer)</v>
          </cell>
          <cell r="F596" t="str">
            <v>Construction &amp; building materials: General</v>
          </cell>
          <cell r="K596" t="str">
            <v>Beatings &amp; violence;Denial of Freedom of Expression/Assembly;Health: General (including workplace health &amp; safety);Intimidation &amp; Threats;Non-payment of Wages;Restricted Mobility</v>
          </cell>
          <cell r="L596" t="str">
            <v>Migrant &amp; immigrant workers (Unknown Number - Unknown Location - Construction)</v>
          </cell>
          <cell r="M596" t="str">
            <v>NGO</v>
          </cell>
          <cell r="N596" t="str">
            <v>No</v>
          </cell>
          <cell r="Q596" t="str">
            <v>None reported.</v>
          </cell>
          <cell r="S596" t="str">
            <v>SA</v>
          </cell>
          <cell r="T596" t="str">
            <v>Number unknown</v>
          </cell>
          <cell r="U596">
            <v>44013</v>
          </cell>
          <cell r="V596">
            <v>2246</v>
          </cell>
          <cell r="X596" t="str">
            <v>In November 2020, NGO Equidem launched a report highlighting the impact of COVID-19 on migrant workers in Saudi Arabia, Qatar and UAE, based on 206 interviews with workers.
Workers at Aswar Aseer Group told Equidem they had not received wages for up to five months despite continuing to work regular hours. They were subject to physical abuse (not for the first time) when they asked for their wages with workers fearing reprisals for speaking out. One worker stated he would like to return home but was unable to do so without receiving his pay. Workers also reported being made to work overtime without pay.
One worker reported that the company did not provide workers with PPE despite saying that only workers who had it would be allowed to work; workers had to buy it with their own money.</v>
          </cell>
        </row>
        <row r="597">
          <cell r="B597" t="str">
            <v>https://www.business-humanrights.org/en/latest-news/the-cost-of-contagion-the-consequences-of-covid-19-for-migrant-workers-in-the-gulf-2/</v>
          </cell>
          <cell r="C597" t="str">
            <v>Future Solutions (Employer)</v>
          </cell>
          <cell r="F597" t="str">
            <v>Auditing, consulting &amp; accounting</v>
          </cell>
          <cell r="K597" t="str">
            <v>Non-payment of Wages</v>
          </cell>
          <cell r="L597" t="str">
            <v>Migrant &amp; immigrant workers (1 - NP - Construction)</v>
          </cell>
          <cell r="M597" t="str">
            <v>NGO</v>
          </cell>
          <cell r="N597" t="str">
            <v>No</v>
          </cell>
          <cell r="Q597" t="str">
            <v>None reported</v>
          </cell>
          <cell r="S597" t="str">
            <v>QA</v>
          </cell>
          <cell r="T597" t="str">
            <v>Number unknown</v>
          </cell>
          <cell r="U597">
            <v>43922</v>
          </cell>
          <cell r="V597">
            <v>2244</v>
          </cell>
          <cell r="X597" t="str">
            <v>In November 2020, NGO Equidem launched a report highlighting the impact of COVID-19 on migrant workers in Saudi Arabia, Qatar and UAE, based on 206 interviews with workers. Construction company Future Solutions reportedly had not been paying workers adequately. In this case the worker (a scaffolder) at Future Solutions reports that some workers are getting full basic salary, some are getting half, and some are not getting paid at all.  He says he is worried that he will not get money that is owed to him under the government directives.</v>
          </cell>
        </row>
        <row r="598">
          <cell r="B598" t="str">
            <v>https://www.business-humanrights.org/en/latest-news/the-cost-of-contagion-the-consequences-of-covid-19-for-migrant-workers-in-the-gulf-2/</v>
          </cell>
          <cell r="C598" t="str">
            <v>Traffic Tech Gulf (Employer)</v>
          </cell>
          <cell r="F598" t="str">
            <v>Technology, telecom &amp; electronics</v>
          </cell>
          <cell r="K598" t="str">
            <v>Non-payment of Wages</v>
          </cell>
          <cell r="L598" t="str">
            <v>Migrant &amp; immigrant workers (1 - Asia &amp; Pacific - Engineering);Migrant &amp; immigrant workers (1 - NP - Engineering)</v>
          </cell>
          <cell r="M598" t="str">
            <v>NGO</v>
          </cell>
          <cell r="N598" t="str">
            <v>No</v>
          </cell>
          <cell r="Q598" t="str">
            <v>None reported</v>
          </cell>
          <cell r="S598" t="str">
            <v>QA</v>
          </cell>
          <cell r="T598" t="str">
            <v>Number unknown</v>
          </cell>
          <cell r="U598">
            <v>43891</v>
          </cell>
          <cell r="V598">
            <v>2243</v>
          </cell>
          <cell r="X598" t="str">
            <v>In November 2020, NGO Equidem launched a report highlighting the impact of COVID-19 on migrant workers in Saudi Arabia, Qatar and UAE, based on 206 interviews with workers.  In this case the worker reports that he is worried that he will not get money that is owed to him by his employer under the government directives.</v>
          </cell>
        </row>
        <row r="599">
          <cell r="B599" t="str">
            <v>https://www.business-humanrights.org/en/latest-news/the-cost-of-contagion-the-consequences-of-covid-19-for-migrant-workers-in-the-gulf-2/</v>
          </cell>
          <cell r="C599" t="str">
            <v>Italiano Hospitality &amp; Cleaning (Employer)</v>
          </cell>
          <cell r="F599" t="str">
            <v>Cleaning &amp; maintenance;Hotel</v>
          </cell>
          <cell r="K599" t="str">
            <v>Intimidation &amp; Threats;Non-payment of Wages;Unfair Dismissal</v>
          </cell>
          <cell r="L599" t="str">
            <v>Migrant &amp; immigrant workers (Unknown Number - Unknown Location - Cleaning &amp; maintenance)</v>
          </cell>
          <cell r="M599" t="str">
            <v>NGO</v>
          </cell>
          <cell r="N599" t="str">
            <v>No</v>
          </cell>
          <cell r="Q599" t="str">
            <v>None reported</v>
          </cell>
          <cell r="S599" t="str">
            <v>QA</v>
          </cell>
          <cell r="T599" t="str">
            <v>Number unknown</v>
          </cell>
          <cell r="U599">
            <v>43952</v>
          </cell>
          <cell r="V599">
            <v>2242</v>
          </cell>
          <cell r="X599" t="str">
            <v xml:space="preserve">In November 2020, NGO Equidem launched a report highlighting the impact of COVID-19 on migrant workers in Saudi Arabia, Qatar and UAE, based on 206 interviews with workers. In this case a worker reported she was made to sign a paper saying she was willing to be placed on unpaid leave. She reported that the company threatened her with the police if she did not sign the document.  Another or the same worker also told Equidem  “the last payment I received was QAR 100 ($25) as food allowance in February 2020. She said the manager told her that they could no longer pay workers because their contract was cancelled". p 77  </v>
          </cell>
        </row>
        <row r="600">
          <cell r="B600" t="str">
            <v>https://www.business-humanrights.org/en/latest-news/the-cost-of-contagion-the-consequences-of-covid-19-for-migrant-workers-in-the-gulf-2/</v>
          </cell>
          <cell r="C600" t="str">
            <v>Shirka Majmua Zayed Al Hassan Construction (Employer)</v>
          </cell>
          <cell r="F600" t="str">
            <v>Construction</v>
          </cell>
          <cell r="K600" t="str">
            <v>Non-payment of Wages;Unfair Dismissal</v>
          </cell>
          <cell r="L600" t="str">
            <v>Migrant &amp; immigrant workers (1 - PK - Construction)</v>
          </cell>
          <cell r="M600" t="str">
            <v>NGO</v>
          </cell>
          <cell r="N600" t="str">
            <v>No</v>
          </cell>
          <cell r="Q600" t="str">
            <v>None reported.</v>
          </cell>
          <cell r="S600" t="str">
            <v>SA</v>
          </cell>
          <cell r="T600" t="str">
            <v>Number unknown</v>
          </cell>
          <cell r="U600">
            <v>43983</v>
          </cell>
          <cell r="V600">
            <v>2241</v>
          </cell>
          <cell r="X600" t="str">
            <v>In November 2020, NGO Equidem launched a report highlighting the impact of COVID-19 on migrant workers in Saudi Arabia, Qatar and UAE, based on 206 interviews with workers.
In one case, workers at Shirka Majmua Zayed Al Hassan Construction were allegedly made to sign to agree to contract terminations at any time. They received their salary late and were not paid for the time period they were not at work.</v>
          </cell>
        </row>
        <row r="601">
          <cell r="B601" t="str">
            <v>https://www.business-humanrights.org/en/latest-news/the-cost-of-contagion-the-consequences-of-covid-19-for-migrant-workers-in-the-gulf-2/</v>
          </cell>
          <cell r="C601" t="str">
            <v>Al Sayyar (Employer)</v>
          </cell>
          <cell r="F601" t="str">
            <v>Construction</v>
          </cell>
          <cell r="K601" t="str">
            <v>Health: General (including workplace health &amp; safety);Non-payment of Wages;Right to food</v>
          </cell>
          <cell r="L601" t="str">
            <v>Migrant &amp; immigrant workers (1 - IN - Real estate: General)</v>
          </cell>
          <cell r="M601" t="str">
            <v>NGO</v>
          </cell>
          <cell r="N601" t="str">
            <v>No</v>
          </cell>
          <cell r="Q601" t="str">
            <v>None reported.</v>
          </cell>
          <cell r="S601" t="str">
            <v>SA</v>
          </cell>
          <cell r="T601" t="str">
            <v>Number unknown</v>
          </cell>
          <cell r="U601">
            <v>43922</v>
          </cell>
          <cell r="V601">
            <v>2239</v>
          </cell>
          <cell r="X601" t="str">
            <v xml:space="preserve">In November 2020, NGO Equidem launched a report highlighting the impact of COVID-19 on migrant workers in Saudi Arabia, Qatar and UAE, based on 206 interviews with workers.
A painter with real estate company Al-Sayyar reported that he and his co-workers had not received salaries for over two months prior to the first case of COVID-19 in Saudi Arabia (January 2020). He also told Equidem that the company did "not allow workers to be treated properly" and blamed the workers for the spread of the disease. Workers had to resort to buying medicines with their own money.
Another worker reported that "there is a crisis for food"; workers were told the company would provide food but the quality is poor.
</v>
          </cell>
        </row>
        <row r="602">
          <cell r="B602" t="str">
            <v>https://www.business-humanrights.org/en/latest-news/the-cost-of-contagion-the-consequences-of-covid-19-for-migrant-workers-in-the-gulf-2/</v>
          </cell>
          <cell r="C602" t="str">
            <v>Manforce Trading &amp; Contracting (Employer)</v>
          </cell>
          <cell r="F602" t="str">
            <v>Recruitment agencies</v>
          </cell>
          <cell r="K602" t="str">
            <v>Non-payment of Wages</v>
          </cell>
          <cell r="L602" t="str">
            <v>Migrant &amp; immigrant workers (Unknown Number - Unknown Location - Cleaning &amp; maintenance)</v>
          </cell>
          <cell r="M602" t="str">
            <v>NGO</v>
          </cell>
          <cell r="N602" t="str">
            <v>No</v>
          </cell>
          <cell r="Q602" t="str">
            <v>None reported</v>
          </cell>
          <cell r="S602" t="str">
            <v>QA</v>
          </cell>
          <cell r="T602">
            <v>1</v>
          </cell>
          <cell r="U602">
            <v>43891</v>
          </cell>
          <cell r="V602">
            <v>2237</v>
          </cell>
          <cell r="X602" t="str">
            <v>In November 2020, NGO Equidem launched a report highlighting the impact of COVID-19 on migrant workers in Saudi Arabia, Qatar and UAE, based on 206 interviews with workers.  In this case a worker said he had not been paid since March 2020 and was worried about supporting his family back home.</v>
          </cell>
        </row>
        <row r="603">
          <cell r="B603" t="str">
            <v>https://www.business-humanrights.org/en/latest-news/the-cost-of-contagion-the-consequences-of-covid-19-for-migrant-workers-in-the-gulf-2/</v>
          </cell>
          <cell r="C603" t="str">
            <v>Mansour Al Mosaid (Employer)</v>
          </cell>
          <cell r="F603" t="str">
            <v>Construction &amp; building materials: General;Pharmaceutical;Security companies;Storage;Technology, telecom &amp; electronics;Tourism;Transport: General</v>
          </cell>
          <cell r="K603" t="str">
            <v>Right to food</v>
          </cell>
          <cell r="L603" t="str">
            <v>Migrant &amp; immigrant workers (1 - Unknown Location - Construction)</v>
          </cell>
          <cell r="M603" t="str">
            <v>NGO</v>
          </cell>
          <cell r="N603" t="str">
            <v>No</v>
          </cell>
          <cell r="Q603" t="str">
            <v>None reported.</v>
          </cell>
          <cell r="S603" t="str">
            <v>SA</v>
          </cell>
          <cell r="T603" t="str">
            <v>Number unknown</v>
          </cell>
          <cell r="U603">
            <v>43922</v>
          </cell>
          <cell r="V603">
            <v>2228</v>
          </cell>
          <cell r="X603" t="str">
            <v>In November 2020, NGO Equidem launched a report highlighting the impact of COVID-19 on migrant workers in Saudi Arabia, Qatar and UAE, based on 206 interviews with workers.
A driver with Mansour Al Mosaid Group reported that employees were forced to agree to salary cuts of 30% permitted by changes to labour law under COVID-19, but only with employees' permission. While the worker provided accommodation the money that they provide for food was reportedly insufficient.</v>
          </cell>
        </row>
        <row r="604">
          <cell r="B604" t="str">
            <v>https://www.business-humanrights.org/en/latest-news/the-cost-of-contagion-the-consequences-of-covid-19-for-migrant-workers-in-the-gulf-2/</v>
          </cell>
          <cell r="C604" t="str">
            <v>Al Sharif (Employer)</v>
          </cell>
          <cell r="F604" t="str">
            <v>Energy</v>
          </cell>
          <cell r="K604" t="str">
            <v>Health: General (including workplace health &amp; safety);Non-payment of Wages</v>
          </cell>
          <cell r="L604" t="str">
            <v>Migrant &amp; immigrant workers (1 - BD - Construction)</v>
          </cell>
          <cell r="M604" t="str">
            <v>NGO</v>
          </cell>
          <cell r="N604" t="str">
            <v>No</v>
          </cell>
          <cell r="Q604" t="str">
            <v>None reported.</v>
          </cell>
          <cell r="S604" t="str">
            <v>SA</v>
          </cell>
          <cell r="T604" t="str">
            <v>Number unknown</v>
          </cell>
          <cell r="U604">
            <v>43891</v>
          </cell>
          <cell r="V604">
            <v>2227</v>
          </cell>
          <cell r="X604" t="str">
            <v>In November 2020, NGO Equidem launched a report highlighting the impact of COVID-19 on migrant workers in Saudi Arabia, Qatar and UAE, based on 206 interviews with workers.
A filing clerk with Al Sharif Group Holding reported the company had not informed employees of changes to their salary as per changes to labour law in the context of COVID. At the time of writing they had not received payment since the start of the lockdown.
He also reported that the company had not communicated anything relating to COVID-19 or treatment options with employees.</v>
          </cell>
        </row>
        <row r="605">
          <cell r="B605" t="str">
            <v>https://www.business-humanrights.org/en/latest-news/the-cost-of-contagion-the-consequences-of-covid-19-for-migrant-workers-in-the-gulf-2/</v>
          </cell>
          <cell r="C605" t="str">
            <v>Swan Global (Employer)</v>
          </cell>
          <cell r="F605" t="str">
            <v>Recruitment agencies</v>
          </cell>
          <cell r="K605" t="str">
            <v>Non-payment of Wages</v>
          </cell>
          <cell r="L605" t="str">
            <v>Migrant &amp; immigrant workers (Unknown Number - Africa - Health care)</v>
          </cell>
          <cell r="M605" t="str">
            <v>NGO</v>
          </cell>
          <cell r="N605" t="str">
            <v>No</v>
          </cell>
          <cell r="Q605" t="str">
            <v>None reported</v>
          </cell>
          <cell r="S605" t="str">
            <v>QA</v>
          </cell>
          <cell r="T605" t="str">
            <v>Number unknown</v>
          </cell>
          <cell r="U605">
            <v>43922</v>
          </cell>
          <cell r="V605">
            <v>2226</v>
          </cell>
          <cell r="X605" t="str">
            <v>In November 2020, NGO Equidem launched a report highlighting the impact of COVID-19 on migrant workers in Saudi Arabia, Qatar and UAE, based on 206 interviews with workers.
In this case a Kenyan medical engineer at Swan Global reported not recieving his salary from his employer and states many workers have this issue.</v>
          </cell>
        </row>
        <row r="606">
          <cell r="B606" t="str">
            <v>https://www.business-humanrights.org/en/latest-news/the-cost-of-contagion-the-consequences-of-covid-19-for-migrant-workers-in-the-gulf-2/</v>
          </cell>
          <cell r="C606" t="str">
            <v>Basamh Trading Co. (Employer)</v>
          </cell>
          <cell r="F606" t="str">
            <v>Consumer products/retail: General;Retail</v>
          </cell>
          <cell r="K606" t="str">
            <v>Contract Substitution</v>
          </cell>
          <cell r="L606" t="str">
            <v>Migrant &amp; immigrant workers (1 - NP - Food &amp; beverage)</v>
          </cell>
          <cell r="M606" t="str">
            <v>NGO</v>
          </cell>
          <cell r="N606" t="str">
            <v>No</v>
          </cell>
          <cell r="Q606" t="str">
            <v>None reported.</v>
          </cell>
          <cell r="S606" t="str">
            <v>SA</v>
          </cell>
          <cell r="T606" t="str">
            <v>Number unknown</v>
          </cell>
          <cell r="U606">
            <v>43891</v>
          </cell>
          <cell r="V606">
            <v>2225</v>
          </cell>
          <cell r="X606" t="str">
            <v xml:space="preserve">In November 2020, NGO Equidem launched a report highlighting the impact of COVID-19 on migrant workers in Saudi Arabia, Qatar and UAE, based on 206 interviews with workers.
In this case a Nepalese worker at Basamh Trading Co. described that his employer had not discussed option for altering his conditions of employment as per COVID labour directives. </v>
          </cell>
        </row>
        <row r="607">
          <cell r="B607" t="str">
            <v>https://www.business-humanrights.org/en/latest-news/philippines-domestic-worker-wins-case-against-recruitment-agency-employers-following-abuse-in-saudi-arabia/</v>
          </cell>
          <cell r="C607" t="str">
            <v>First Step Manpower (Employer)</v>
          </cell>
          <cell r="F607" t="str">
            <v>Recruitment agencies</v>
          </cell>
          <cell r="K607" t="str">
            <v>Beatings &amp; violence;Injuries;Intimidation &amp; Threats;Non-payment of Wages;Unfair Dismissal</v>
          </cell>
          <cell r="L607" t="str">
            <v>Migrant &amp; immigrant workers (1 - PH - Domestic worker agencies)</v>
          </cell>
          <cell r="M607" t="str">
            <v>News outlet</v>
          </cell>
          <cell r="N607" t="str">
            <v>No</v>
          </cell>
          <cell r="Q607" t="str">
            <v>The Supreme Court found the worker had been constructively dismissed and ruled her employers and the recruitment agency who had placed her owed unpaid wages for the portion of her contract remaining, damages, attorney's fees and an interest on the total remuneration.</v>
          </cell>
          <cell r="S607" t="str">
            <v>SA</v>
          </cell>
          <cell r="T607">
            <v>1</v>
          </cell>
          <cell r="U607">
            <v>44113</v>
          </cell>
          <cell r="V607">
            <v>2222</v>
          </cell>
          <cell r="X607" t="str">
            <v>A Filipino domestic worker who had been sexually harrassed and maltreated by her employers in Saudi Arabia took her case to the Supreme Court in the Philippines. She was also filing for illegal dismissal.</v>
          </cell>
        </row>
        <row r="608">
          <cell r="B608" t="str">
            <v>https://www.business-humanrights.org/en/latest-news/uae-migrant-workers-dependent-on-charitable-food-housing-as-job-losses-homelessness-soar-amid-covid-19/</v>
          </cell>
          <cell r="J608" t="str">
            <v>Not Reported (Employer - Sector not reported/applicable)</v>
          </cell>
          <cell r="K608" t="str">
            <v>Non-payment of Wages;Precarious/unsuitable living conditions</v>
          </cell>
          <cell r="L608" t="str">
            <v>Migrant &amp; immigrant workers (1 - NG - Unknown Sector)</v>
          </cell>
          <cell r="M608" t="str">
            <v>News outlet</v>
          </cell>
          <cell r="N608" t="str">
            <v>No</v>
          </cell>
          <cell r="Q608" t="str">
            <v>The man was part of a group who had been moved from where they had been sleeping outside their consulate to the Satwa Park. At the time of reporting the worker had been repatriated after an airfare donor paid for his ticket home.</v>
          </cell>
          <cell r="S608" t="str">
            <v>AE</v>
          </cell>
          <cell r="T608">
            <v>1</v>
          </cell>
          <cell r="U608">
            <v>44113</v>
          </cell>
          <cell r="V608">
            <v>2216</v>
          </cell>
          <cell r="X608" t="str">
            <v>In October 2020, The Telegraph reported on the high levels of homelessness in the United Arab Emirates following the COVID-19 pandemic and accompanying economic downturn in the country. Among other cases was that of a Nigerian employee who was sleeping in Dubai's Satwa Park in August after his company failed to pay his salary for three months.</v>
          </cell>
        </row>
        <row r="609">
          <cell r="B609" t="str">
            <v>https://www.business-humanrights.org/en/latest-news/uae-migrant-workers-dependent-on-charitable-food-housing-as-job-losses-homelessness-soar-amid-covid-19/</v>
          </cell>
          <cell r="J609" t="str">
            <v>Not Reported (Employer - Sector not reported/applicable)</v>
          </cell>
          <cell r="K609" t="str">
            <v>Non-payment of Wages;Right to food</v>
          </cell>
          <cell r="L609" t="str">
            <v>Migrant &amp; immigrant workers (200 - Unknown Location - Unknown Sector)</v>
          </cell>
          <cell r="M609" t="str">
            <v>News outlet</v>
          </cell>
          <cell r="N609" t="str">
            <v>No</v>
          </cell>
          <cell r="Q609" t="str">
            <v>The 200 men were being supported by volunteers supplying food.</v>
          </cell>
          <cell r="S609" t="str">
            <v>AE</v>
          </cell>
          <cell r="T609">
            <v>200</v>
          </cell>
          <cell r="U609">
            <v>44113</v>
          </cell>
          <cell r="V609">
            <v>2215</v>
          </cell>
          <cell r="X609" t="str">
            <v>In October 2020, The Telegraph reported on the high levels of homelessness in the United Arab Emirates following the COVID-19 pandemic and accompanying economic downturn in the country. Among the cases reported was one of a group of 200 labourers in a camp. They employer had been in jail since August 2019 and most had not been paid for months.</v>
          </cell>
        </row>
        <row r="610">
          <cell r="B610" t="str">
            <v>https://www.business-humanrights.org/en/latest-news/uae-migrant-workers-dependent-on-charitable-food-housing-as-job-losses-homelessness-soar-amid-covid-19/</v>
          </cell>
          <cell r="J610" t="str">
            <v>Not Reported (Employer - Sector not reported/applicable)</v>
          </cell>
          <cell r="K610" t="str">
            <v>Failing to renew visas;Precarious/unsuitable living conditions</v>
          </cell>
          <cell r="L610" t="str">
            <v>Migrant &amp; immigrant workers (1 - LK - Unknown Sector)</v>
          </cell>
          <cell r="M610" t="str">
            <v>News outlet</v>
          </cell>
          <cell r="N610" t="str">
            <v>No</v>
          </cell>
          <cell r="Q610" t="str">
            <v>None reported.</v>
          </cell>
          <cell r="S610" t="str">
            <v>AE</v>
          </cell>
          <cell r="T610">
            <v>1</v>
          </cell>
          <cell r="U610">
            <v>44113</v>
          </cell>
          <cell r="V610">
            <v>2214</v>
          </cell>
          <cell r="X610" t="str">
            <v>In October 2020, The Telegraph reported on the high levels of homelessness in the United Arab Emirates following the COVID-19 pandemic and accompanying economic downturn in the country. Among other cases described in the article was that of a Sri Lankan office employee for a Dubai company who lost his job in July, and had his visa and accommodation terminated, rendering him homeless.</v>
          </cell>
        </row>
        <row r="611">
          <cell r="B611" t="str">
            <v>https://www.business-humanrights.org/en/latest-news/uae-migrant-worker-receives-compensation-following-arbitrary-dismissal/</v>
          </cell>
          <cell r="J611" t="str">
            <v>Not Reported (Employer - Sector not reported/applicable)</v>
          </cell>
          <cell r="K611" t="str">
            <v>Non-payment of Wages;Unfair Dismissal</v>
          </cell>
          <cell r="L611" t="str">
            <v>Migrant &amp; immigrant workers (1 - Unknown Location - Unknown Sector)</v>
          </cell>
          <cell r="M611" t="str">
            <v>News outlet</v>
          </cell>
          <cell r="N611" t="str">
            <v>No</v>
          </cell>
          <cell r="Q611" t="str">
            <v>The worker won his labour case, receiving unpaid wages, gratuity and compensation.</v>
          </cell>
          <cell r="S611" t="str">
            <v>AE</v>
          </cell>
          <cell r="T611">
            <v>1</v>
          </cell>
          <cell r="U611">
            <v>44109</v>
          </cell>
          <cell r="V611">
            <v>2211</v>
          </cell>
          <cell r="X611" t="str">
            <v>A migrant worker alleged unpaid wages, end-of-service benefits, annual leave and overtime allowance against his employer, against whom he also brought a case of unfair dismissal.</v>
          </cell>
        </row>
        <row r="612">
          <cell r="B612" t="str">
            <v>https://www.business-humanrights.org/en/latest-news/indian-worker-returns-from-uae-14-years-after-co-failed-to-pay-accident-compensation/</v>
          </cell>
          <cell r="J612" t="str">
            <v>Not Reported (Employer - Sector not reported/applicable)</v>
          </cell>
          <cell r="K612" t="str">
            <v>Health: General (including workplace health &amp; safety);Injuries;Non-payment of Wages;Precarious/unsuitable living conditions;Withholding Passports</v>
          </cell>
          <cell r="L612" t="str">
            <v>Migrant &amp; immigrant workers (1 - IN - Unknown Sector)</v>
          </cell>
          <cell r="M612" t="str">
            <v>News outlet</v>
          </cell>
          <cell r="N612" t="str">
            <v>No</v>
          </cell>
          <cell r="Q612" t="str">
            <v>The worker was helped by a social worker who stated he was "struggling for accommodation" and dependent on aid from other workers. His over stay fines were cleared and she bought him a flight ticket.</v>
          </cell>
          <cell r="S612" t="str">
            <v>AE</v>
          </cell>
          <cell r="T612">
            <v>1</v>
          </cell>
          <cell r="U612">
            <v>44099</v>
          </cell>
          <cell r="V612">
            <v>2209</v>
          </cell>
          <cell r="X612" t="str">
            <v>An Indian worker was repatriated from the UAE in September 20202, after being away for 14 years. Soon after arriving in the UAE, the worker was injured in a company vehicle but did not receive compensation from the company. He hired a lawyer who took his passport. He survived by doing odd jobs and managed to obtain an outpass to leave the UAE, but could not afford the flight ticket.</v>
          </cell>
        </row>
        <row r="613">
          <cell r="B613" t="str">
            <v>https://www.business-humanrights.org/en/latest-news/uae-alleged-unethical-recruitment-unpaid-wages-among-tranguard-workers-returned-home-amid-covid-19-incl-co-statement/</v>
          </cell>
          <cell r="C613" t="str">
            <v>Flexi Management Co. (Unknown);MV Human Resources (Unknown)</v>
          </cell>
          <cell r="F613" t="str">
            <v>Recruitment agencies</v>
          </cell>
          <cell r="K613" t="str">
            <v>Contract Substitution;Non-payment of Wages;Recruitment Fees;Right to food</v>
          </cell>
          <cell r="L613" t="str">
            <v>Migrant &amp; immigrant workers (400 - NP - Unknown Sector)</v>
          </cell>
          <cell r="M613" t="str">
            <v>NGO</v>
          </cell>
          <cell r="N613" t="str">
            <v>No</v>
          </cell>
          <cell r="Q613" t="str">
            <v>None reported.</v>
          </cell>
          <cell r="S613" t="str">
            <v>AE</v>
          </cell>
          <cell r="T613">
            <v>400</v>
          </cell>
          <cell r="U613">
            <v>44082</v>
          </cell>
          <cell r="V613">
            <v>2206</v>
          </cell>
          <cell r="X613" t="str">
            <v>In September 2020, Migrant-Rights.org reported on a case of a worker who alleged that his recruitment agency had sent him abroad to work as a cleaner for a basic salary of AED800; he ended up working in a factory for Flexi Management Co. for a basic salary of AED650. He had paid extortionate recruitment fees and had taken a loan. The company employed 400 Nepalis.</v>
          </cell>
        </row>
        <row r="614">
          <cell r="B614" t="str">
            <v>https://www.business-humanrights.org/en/latest-news/india-cos-govt-failing-gulf-returnees-who-face-wage-theft-quarantine-fees/</v>
          </cell>
          <cell r="J614" t="str">
            <v>Not Reported (Employer - Sector not reported/applicable)</v>
          </cell>
          <cell r="K614" t="str">
            <v>Non-payment of Wages;Restricted Mobility</v>
          </cell>
          <cell r="L614" t="str">
            <v>Migrant &amp; immigrant workers (1 - IN - Unknown Sector)</v>
          </cell>
          <cell r="M614" t="str">
            <v>News outlet</v>
          </cell>
          <cell r="N614" t="str">
            <v>No</v>
          </cell>
          <cell r="Q614" t="str">
            <v>The worker cancelled his visa and returned home, but was still owed wages at the time of writing.</v>
          </cell>
          <cell r="S614" t="str">
            <v>AE</v>
          </cell>
          <cell r="T614">
            <v>1</v>
          </cell>
          <cell r="U614">
            <v>44085</v>
          </cell>
          <cell r="V614">
            <v>2202</v>
          </cell>
          <cell r="X614" t="str">
            <v>In September 2020, VICE reported on the experience of returning Gulf workers to South India amid the COVID-19 disruption. In one case a worker's claims to 10 months of unpaid wages predated the pandemic. The manager allegedly neither paid the wages nor granted the worker's request for leave.</v>
          </cell>
        </row>
        <row r="615">
          <cell r="B615" t="str">
            <v>https://www.business-humanrights.org/en/latest-news/indian-workers-return-from-the-uae-without-wages-after-employer-fails-to-release-documents-or-pay/</v>
          </cell>
          <cell r="J615" t="str">
            <v>Not Reported (Employer - Sector not reported/applicable)</v>
          </cell>
          <cell r="K615" t="str">
            <v>Failing to renew visas;Non-payment of Wages;Restricted Mobility</v>
          </cell>
          <cell r="L615" t="str">
            <v>Migrant &amp; immigrant workers (5 - IN - Unknown Sector)</v>
          </cell>
          <cell r="M615" t="str">
            <v>News outlet</v>
          </cell>
          <cell r="N615" t="str">
            <v>No</v>
          </cell>
          <cell r="Q615" t="str">
            <v>The article reports that the case had gone to a labour court and the workers "struggl[ed] for almost eight month to get their money", yet were unable to do so through the court. They were repatriated with the help of a Dubai-based businessman in July 2020.</v>
          </cell>
          <cell r="S615" t="str">
            <v>AE</v>
          </cell>
          <cell r="T615">
            <v>5</v>
          </cell>
          <cell r="U615">
            <v>44052</v>
          </cell>
          <cell r="V615">
            <v>2154</v>
          </cell>
          <cell r="X615" t="str">
            <v>In August 2020, the Tribune India reported of a case of five returned Punjabi workers from Dubai. They had taken loans to go to Dubai for employment, but returned without wages after the company employing them refused to release either their visa documentation or their salaries.</v>
          </cell>
        </row>
        <row r="616">
          <cell r="B616" t="str">
            <v>https://www.business-humanrights.org/en/latest-news/saudi-arabia-outsourced-indian-workers-left-unpaid-for-three-months-stranded-dependent-on-food-aid/</v>
          </cell>
          <cell r="J616" t="str">
            <v>Not Reported (Employer - Sector not reported/applicable)</v>
          </cell>
          <cell r="K616" t="str">
            <v>Contract Substitution;Non-payment of Wages;Precarious/unsuitable living conditions;Right to food</v>
          </cell>
          <cell r="L616" t="str">
            <v>Migrant &amp; immigrant workers (9 - IN - Unknown Sector)</v>
          </cell>
          <cell r="M616" t="str">
            <v>News outlet</v>
          </cell>
          <cell r="N616" t="str">
            <v>No</v>
          </cell>
          <cell r="Q616" t="str">
            <v>The workers appealed for help via a social media video. A representative of charitable organisations Pravasi Indian Legal Aid Cell stated that the government should repatriate the workers, and that they are trying to co-ordinate relief in the meantime.</v>
          </cell>
          <cell r="S616" t="str">
            <v>SA</v>
          </cell>
          <cell r="T616">
            <v>9</v>
          </cell>
          <cell r="U616">
            <v>43985</v>
          </cell>
          <cell r="V616">
            <v>2145</v>
          </cell>
          <cell r="X616" t="str">
            <v>In June 2020, the Times of India reported that nine Indian workers who had gone to work for a company in Saudi Arabia four months previous, were now homeless, stranded, dependent on charitable aid and had not been paid for three months salary. 
They said that when they arrived in Saudi Arabia the work requirement was different from that they had been told by an agent. The original company sent them to work for a second company which closed without paying the workers' salaries. The original employer then also closed, asking the workers to leave its premises for a nearby camp. The workers were left homeless after the camp owner evicted them when they had not been paid rent.</v>
          </cell>
        </row>
        <row r="617">
          <cell r="B617" t="str">
            <v>https://www.business-humanrights.org/en/latest-news/uae-250-migrant-workers-left-unpaid-dependent-on-charitable-aid-after-company-closed/</v>
          </cell>
          <cell r="J617" t="str">
            <v>Not Reported (Employer - Sector not reported/applicable)</v>
          </cell>
          <cell r="K617" t="str">
            <v>Failing to renew visas;Precarious/unsuitable living conditions;Right to food</v>
          </cell>
          <cell r="L617" t="str">
            <v>Migrant &amp; immigrant workers (Unknown Number - BD - Unknown Sector);Migrant &amp; immigrant workers (Unknown Number - IN - Unknown Sector);Migrant &amp; immigrant workers (Unknown Number - PK - Unknown Sector)</v>
          </cell>
          <cell r="M617" t="str">
            <v>News outlet</v>
          </cell>
          <cell r="N617" t="str">
            <v>No</v>
          </cell>
          <cell r="Q617" t="str">
            <v>The workers had been supported by Taijitu House of Om in Dubai and await repatriation flights.</v>
          </cell>
          <cell r="S617" t="str">
            <v>AE</v>
          </cell>
          <cell r="T617">
            <v>250</v>
          </cell>
          <cell r="U617">
            <v>44006</v>
          </cell>
          <cell r="V617">
            <v>2142</v>
          </cell>
          <cell r="X617" t="str">
            <v>250 men had been stranded in Sharjah, UAE since August 2019 after their company closed. They were unable to afford repatriation flights or food and are dependent on charitable aid. Some workers visas had expired in the meantime.</v>
          </cell>
        </row>
        <row r="618">
          <cell r="B618" t="str">
            <v>https://www.business-humanrights.org/en/latest-news/uae-indian-workers-stranded-penniless-without-housing-visas-after-suffering-covid-job-losses/</v>
          </cell>
          <cell r="J618" t="str">
            <v>Not Reported (Employer - Sector not reported/applicable)</v>
          </cell>
          <cell r="K618" t="str">
            <v>Failing to renew visas;Precarious/unsuitable living conditions</v>
          </cell>
          <cell r="L618" t="str">
            <v>Migrant &amp; immigrant workers (99 - IN - Unknown Sector)</v>
          </cell>
          <cell r="M618" t="str">
            <v>News outlet</v>
          </cell>
          <cell r="N618" t="str">
            <v>No</v>
          </cell>
          <cell r="Q618" t="str">
            <v>The workers were being supported by a local workers' charity who had contacted the embassy on their behalf.</v>
          </cell>
          <cell r="S618" t="str">
            <v>AE</v>
          </cell>
          <cell r="T618">
            <v>99</v>
          </cell>
          <cell r="U618">
            <v>43978</v>
          </cell>
          <cell r="V618">
            <v>2128</v>
          </cell>
          <cell r="X618" t="str">
            <v>99 Indian workers were reportedly left homeless after being "pushed out of their jobs" during the Covid-19 lockdown in areas in Sharjah and in Dubai. The visas of some of the workers had expired, but they also had no money to return to India.</v>
          </cell>
        </row>
        <row r="619">
          <cell r="B619" t="str">
            <v>https://www.business-humanrights.org/en/latest-news/kuwait-thousands-of-nepali-workers-left-stranded-without-pay-as-employers-refuse-visa-renewals/</v>
          </cell>
          <cell r="J619" t="str">
            <v>Not Reported (Employer - Sector not reported/applicable)</v>
          </cell>
          <cell r="K619" t="str">
            <v>Deaths;Failing to renew visas;Health: General (including workplace health &amp; safety);Intimidation &amp; Threats;Non-payment of Wages;Unfair Dismissal</v>
          </cell>
          <cell r="L619" t="str">
            <v>Migrant &amp; immigrant workers (12 - NP - Unknown Sector)</v>
          </cell>
          <cell r="M619" t="str">
            <v>News outlet</v>
          </cell>
          <cell r="N619" t="str">
            <v>No</v>
          </cell>
          <cell r="Q619" t="str">
            <v>None reported.</v>
          </cell>
          <cell r="S619" t="str">
            <v>KW</v>
          </cell>
          <cell r="T619">
            <v>12</v>
          </cell>
          <cell r="U619">
            <v>43970</v>
          </cell>
          <cell r="V619">
            <v>2123</v>
          </cell>
          <cell r="X619" t="str">
            <v xml:space="preserve">Two months before the end of their contract in July 2020, the employer of 12 Nepali workers in Kuwait refused to renew their working visas without an advance and threatened to send them home if they did not pay. The workers did not comply, were allegedly forced to sign a visa cancellation paper and were fired. They were left without jobs or pay for 5 days. While the workers were placed under Covid-19 lockdown, one of the workers died of a heartattack.
</v>
          </cell>
        </row>
        <row r="620">
          <cell r="B620" t="str">
            <v>https://www.business-humanrights.org/en/latest-news/uae-ajman-employee-faces-multiple-labour-abuses-including-excessive-working-hours-withheld-passport/</v>
          </cell>
          <cell r="J620" t="str">
            <v>Not Reported (Employer - Sector not reported/applicable)</v>
          </cell>
          <cell r="K620" t="str">
            <v>Contract Substitution;Non-payment of Wages;Withholding Passports</v>
          </cell>
          <cell r="L620" t="str">
            <v>Migrant &amp; immigrant workers (1 - Unknown Location - Unknown Sector)</v>
          </cell>
          <cell r="M620" t="str">
            <v>News outlet</v>
          </cell>
          <cell r="N620" t="str">
            <v>No</v>
          </cell>
          <cell r="Q620" t="str">
            <v>None reported.</v>
          </cell>
          <cell r="S620" t="str">
            <v>AE</v>
          </cell>
          <cell r="T620">
            <v>1</v>
          </cell>
          <cell r="U620">
            <v>43953</v>
          </cell>
          <cell r="V620">
            <v>2115</v>
          </cell>
          <cell r="X620" t="str">
            <v>In May 2020, a migrant worker alleged in The National that on joining their company they signed an offer letter but later noticed their contract was different; their salary was significantly lower. When they challenged the difference their boss stated they would be paid the excess outside their basic salary. After they asked for written proof of this agreement, the boss refused to pay the agreed amount. Their passport is withheld by the company and they work excessive hours.</v>
          </cell>
        </row>
        <row r="621">
          <cell r="B621" t="str">
            <v>https://www.business-humanrights.org/en/latest-news/qatars-migrant-workers-beg-for-food-as-covid-19-infections-rise/</v>
          </cell>
          <cell r="J621" t="str">
            <v>Not Reported (Employer - Sector not reported/applicable)</v>
          </cell>
          <cell r="K621" t="str">
            <v>Non-payment of Wages;Right to food</v>
          </cell>
          <cell r="L621" t="str">
            <v>Migrant &amp; immigrant workers (1 - IN - Unknown Sector)</v>
          </cell>
          <cell r="M621" t="str">
            <v>News outlet</v>
          </cell>
          <cell r="N621" t="str">
            <v>No</v>
          </cell>
          <cell r="Q621" t="str">
            <v>None reported.</v>
          </cell>
          <cell r="S621" t="str">
            <v>QA</v>
          </cell>
          <cell r="T621" t="str">
            <v>Number unknown</v>
          </cell>
          <cell r="U621">
            <v>43958</v>
          </cell>
          <cell r="V621">
            <v>2114</v>
          </cell>
          <cell r="X621" t="str">
            <v>In May 2020, the Guardian reported on the situation for migrant workers in Qatar, highlighting that companies were not meeting their obligations to provide workers with food. One Indian worker reported that his company was not providing sufficient food for workers "trapped" in Doha's Industrial Area. They were also told they would not receive their salaries for April.</v>
          </cell>
        </row>
        <row r="622">
          <cell r="B622" t="str">
            <v>https://www.business-humanrights.org/en/latest-news/uae-social-workers-step-in-to-source-housing-health-care-for-migrant-workers-tested-covid-19-positive/</v>
          </cell>
          <cell r="J622" t="str">
            <v>Not Reported (Employer - Sector not reported/applicable)</v>
          </cell>
          <cell r="K622" t="str">
            <v>Health: General (including workplace health &amp; safety)</v>
          </cell>
          <cell r="L622" t="str">
            <v>Migrant &amp; immigrant workers (1 - IN - Unknown Sector)</v>
          </cell>
          <cell r="M622" t="str">
            <v>News outlet</v>
          </cell>
          <cell r="N622" t="str">
            <v>No</v>
          </cell>
          <cell r="Q622" t="str">
            <v>None reported.</v>
          </cell>
          <cell r="S622" t="str">
            <v>AE</v>
          </cell>
          <cell r="T622">
            <v>1</v>
          </cell>
          <cell r="U622">
            <v>43962</v>
          </cell>
          <cell r="V622">
            <v>2111</v>
          </cell>
          <cell r="X622" t="str">
            <v>A female worker was admitted to hospital in the UAE with Covid-19 symptoms. Having attended a government hospital which was full she was sent to a private hospital where she received tests and charged for treatment. Her company told her to surrender her ID, a mandatory document for staying in the UAE.</v>
          </cell>
        </row>
        <row r="623">
          <cell r="B623" t="str">
            <v>https://www.business-humanrights.org/en/latest-news/saudi-aramco-accused-of-racism-over-images-of-migrant-worker-serving-as-a-human-hand-sanitiser/</v>
          </cell>
          <cell r="C623" t="str">
            <v>Saudi Aramco (Employer)</v>
          </cell>
          <cell r="F623" t="str">
            <v>Oil, gas &amp; coal</v>
          </cell>
          <cell r="K623" t="str">
            <v>Intimidation &amp; Threats</v>
          </cell>
          <cell r="L623" t="str">
            <v>Migrant &amp; immigrant workers (1 - Asia &amp; Pacific - Construction)</v>
          </cell>
          <cell r="M623" t="str">
            <v>News outlet</v>
          </cell>
          <cell r="N623" t="str">
            <v>No</v>
          </cell>
          <cell r="Q623" t="str">
            <v>Facing public criticism, Saudi Aracmo apologised for the incident.</v>
          </cell>
          <cell r="S623" t="str">
            <v>SA</v>
          </cell>
          <cell r="T623">
            <v>1</v>
          </cell>
          <cell r="U623">
            <v>43901</v>
          </cell>
          <cell r="V623">
            <v>2096</v>
          </cell>
          <cell r="X623" t="str">
            <v>Saudi Aramco was accused of abusing and humiliating a South Asian worker after photos surfaced showing him as a 'human hand sanitiser'.</v>
          </cell>
        </row>
        <row r="624">
          <cell r="B624" t="str">
            <v>https://www.business-humanrights.org/en/latest-news/six-nepalis-killed-at-kuwait-construction-site/</v>
          </cell>
          <cell r="C624" t="str">
            <v>Universal Leaders Trading and Contracting (Employer)</v>
          </cell>
          <cell r="F624" t="str">
            <v>Construction</v>
          </cell>
          <cell r="K624" t="str">
            <v>Deaths;Health: General (including workplace health &amp; safety);Injuries</v>
          </cell>
          <cell r="L624" t="str">
            <v>Migrant &amp; immigrant workers (8 - NP - Construction)</v>
          </cell>
          <cell r="M624" t="str">
            <v>News outlet</v>
          </cell>
          <cell r="N624" t="str">
            <v>No</v>
          </cell>
          <cell r="Q624" t="str">
            <v>The Nepali National Human Rights Commission (NHRC) contacted the Kuwait government to request the details of the workers' deaths be made public. Minister of Public Works and Minister of State for Housing Affairs Rana al Fares ordered an investigation into the cause of the deaths, stating that those "guilty of negligence" must be held accountable.
 The Nepali embassy in Kuwait reported that the workers were employed by Kuwait headquartered Universal Leaders Trading and Contracting. Business &amp; Human Rights Resource Centre attempted to contact Universal Leaders to invite them to respond to the allegations of negligence causing the deaths but were unable to find working contact information.</v>
          </cell>
          <cell r="S624" t="str">
            <v>KW</v>
          </cell>
          <cell r="T624">
            <v>8</v>
          </cell>
          <cell r="U624">
            <v>43875</v>
          </cell>
          <cell r="V624">
            <v>2095</v>
          </cell>
          <cell r="X624" t="str">
            <v xml:space="preserve">In February 2020, six Nepali workers allegedly died in a landslip on a construction site in Mutlaa City, Kuwait. A further two Nepali workers were injured. </v>
          </cell>
        </row>
        <row r="625">
          <cell r="B625" t="str">
            <v>https://www.business-humanrights.org/en/latest-news/uae-four-indian-workers-repatriated-after-being-mistreated-by-private-company/</v>
          </cell>
          <cell r="J625" t="str">
            <v>Not Reported (Employer - Sector not reported/applicable)</v>
          </cell>
          <cell r="K625" t="str">
            <v>Beatings &amp; violence</v>
          </cell>
          <cell r="L625" t="str">
            <v>Migrant &amp; immigrant workers (4 - IN - Unknown Sector)</v>
          </cell>
          <cell r="M625" t="str">
            <v>News outlet</v>
          </cell>
          <cell r="N625" t="str">
            <v>No</v>
          </cell>
          <cell r="Q625" t="str">
            <v>The men were provided with legal assistance through the Indian High Commission in Dubai, who arranged for their repatriation.</v>
          </cell>
          <cell r="S625" t="str">
            <v>AE</v>
          </cell>
          <cell r="T625">
            <v>4</v>
          </cell>
          <cell r="U625">
            <v>43865</v>
          </cell>
          <cell r="V625">
            <v>2094</v>
          </cell>
          <cell r="X625" t="str">
            <v>4 Indian workers were stranded in Dubai for two months after they were sent to the country by brokers and allegedly mistreated by a private company.</v>
          </cell>
        </row>
        <row r="626">
          <cell r="B626" t="str">
            <v>https://www.business-humanrights.org/en/latest-news/saudi-arabia-100-pakistanis-among-1000-stranded-after-private-company-defaults-on-salaries/</v>
          </cell>
          <cell r="J626" t="str">
            <v>Not Reported (Employer - Sector not reported/applicable)</v>
          </cell>
          <cell r="K626" t="str">
            <v>Failing to renew visas;Non-payment of Wages;Right to food</v>
          </cell>
          <cell r="L626" t="str">
            <v>Migrant &amp; immigrant workers (100 - PK - Unknown Sector);Migrant &amp; immigrant workers (900 - Unknown Location - Unknown Sector)</v>
          </cell>
          <cell r="M626" t="str">
            <v>News outlet</v>
          </cell>
          <cell r="N626" t="str">
            <v>No</v>
          </cell>
          <cell r="Q626" t="str">
            <v>Once the Pakistani department responsible for overseas workers' welfare were made aware of the workers' situation representatives in Saudi Arabia assisted the Pakistani workers. They provided food aid and approached the company. They reported the case to the Saud Ministry of Labor.</v>
          </cell>
          <cell r="S626" t="str">
            <v>SA</v>
          </cell>
          <cell r="T626">
            <v>1000</v>
          </cell>
          <cell r="U626">
            <v>43861</v>
          </cell>
          <cell r="V626">
            <v>2087</v>
          </cell>
          <cell r="X626" t="str">
            <v xml:space="preserve">A total of 1,000 workers, of whom 100 were Pakistani, were stranded in Saudi Arabia after their employers faled to pay their owed salary or renew their expired visas. </v>
          </cell>
        </row>
        <row r="627">
          <cell r="B627" t="str">
            <v>https://www.business-humanrights.org/en/latest-news/uae-100-migrant-workers-without-salary-food-due-to-company-financial-crisis/</v>
          </cell>
          <cell r="J627" t="str">
            <v>Not Reported (Employer - Sector not reported/applicable)</v>
          </cell>
          <cell r="K627" t="str">
            <v>Non-payment of Wages;Right to food</v>
          </cell>
          <cell r="L627" t="str">
            <v>Migrant &amp; immigrant workers (40 - Unknown Location - Unknown Sector);Migrant &amp; immigrant workers (60 - IN - Unknown Sector)</v>
          </cell>
          <cell r="M627" t="str">
            <v>News outlet</v>
          </cell>
          <cell r="N627" t="str">
            <v>No</v>
          </cell>
          <cell r="Q627" t="str">
            <v>A worker alerted the Indian consulate who provided the workers with food and other provisions. They also contacted the company officials and were negotiatin with the HR department to settle the workers dues.</v>
          </cell>
          <cell r="S627" t="str">
            <v>AE</v>
          </cell>
          <cell r="T627">
            <v>100</v>
          </cell>
          <cell r="U627">
            <v>43854</v>
          </cell>
          <cell r="V627">
            <v>2086</v>
          </cell>
          <cell r="X627" t="str">
            <v>A group of 100 migrant workers, of whom 60 were from India, were stranded after being employed by two companies who were unable to pay their salaries for the preceding six to eight months.</v>
          </cell>
        </row>
        <row r="628">
          <cell r="B628" t="str">
            <v>https://www.business-humanrights.org/en/latest-news/uae-protesters-allege-young-sudanese-men-are-being-deceived-by-security-firm-forced-into-military-training-camps/</v>
          </cell>
          <cell r="C628" t="str">
            <v>Black Shield Security Services (Employer)</v>
          </cell>
          <cell r="F628" t="str">
            <v>Security companies</v>
          </cell>
          <cell r="K628" t="str">
            <v>Contract Substitution;Forced labour &amp; modern slavery;Restricted Mobility</v>
          </cell>
          <cell r="L628" t="str">
            <v>Migrant &amp; immigrant workers (300 - SD - Security companies)</v>
          </cell>
          <cell r="M628" t="str">
            <v>News outlet</v>
          </cell>
          <cell r="N628" t="str">
            <v>No</v>
          </cell>
          <cell r="Q628" t="str">
            <v>The case came to light due to protests by relatives of the recruited men.
 Black Shield Security Services issued a statement denying that they had mislead or deceived recruits about the nature of the jobs offered.</v>
          </cell>
          <cell r="S628" t="str">
            <v>AE</v>
          </cell>
          <cell r="T628">
            <v>300</v>
          </cell>
          <cell r="U628">
            <v>43856</v>
          </cell>
          <cell r="V628">
            <v>2085</v>
          </cell>
          <cell r="X628" t="str">
            <v>In January 2020, reports surfaced on social media alleging that a UAE company, Black Shield Security, had been recruiting Sudanese youth under false pretences. Rather than train as security guards, the Sudanese men were being forcibly recruited and sent to a remote military camp before being transferred to Libya and Yemen. 
In July 2020, "hundreds" of Sudanese people gathered outside the UAE embassy in Khartoum to demand an apology and compensation for their recruitment to Black Shields.</v>
          </cell>
        </row>
        <row r="629">
          <cell r="B629" t="str">
            <v>https://www.business-humanrights.org/en/latest-news/bangladeshi-female-domestic-workers-to-the-gulf-abused-by-unscrupulous-recruitment-agents/</v>
          </cell>
          <cell r="C629" t="str">
            <v>Arab World Distribution (Recruiter)</v>
          </cell>
          <cell r="F629" t="str">
            <v>Recruitment agencies</v>
          </cell>
          <cell r="K629" t="str">
            <v>Beatings &amp; violence;Intimidation &amp; Threats;Non-payment of Wages;Recruitment Fees;Restricted Mobility</v>
          </cell>
          <cell r="L629" t="str">
            <v>Migrant &amp; immigrant workers (1 - BD - Domestic worker agencies)</v>
          </cell>
          <cell r="M629" t="str">
            <v>News outlet</v>
          </cell>
          <cell r="N629" t="str">
            <v>No</v>
          </cell>
          <cell r="Q629" t="str">
            <v>None reported.</v>
          </cell>
          <cell r="S629" t="str">
            <v>SA</v>
          </cell>
          <cell r="T629">
            <v>1</v>
          </cell>
          <cell r="U629">
            <v>43797</v>
          </cell>
          <cell r="V629">
            <v>2074</v>
          </cell>
          <cell r="X629" t="str">
            <v>The video of a Bangladeshi domestic worker appeared on social media detailing her abuse at the hands of both employer and recruiter. Whilst the story comes to light set against a history of horrific abuse against female domestic workers in the Gulf, this story highlighted the role of her 'Dalal', a chain of sub-recruiters connected to recruitment agents within the destination country, in her abuse.
The woman alleged her employer was physically violent since the start of her employment. When she approached the local broker agency of recruiter Arab World Distribution in Saudi Arabia, she was denied assistance, and was verbally and physically abused. Following this, the abusive behaviour from her employer intensified. Her husband faced demands from the agency in Bangladesh to pay 100,000 taka (US$1,200) to end her contract early.</v>
          </cell>
        </row>
        <row r="630">
          <cell r="B630" t="str">
            <v>https://www.business-humanrights.org/en/latest-news/pakistani-workers-stranded-in-saudi-arabia/</v>
          </cell>
          <cell r="C630" t="str">
            <v>Saad Trading and Contracting (Employer)</v>
          </cell>
          <cell r="F630" t="str">
            <v>Construction</v>
          </cell>
          <cell r="K630" t="str">
            <v>Failing to renew visas;Non-payment of Wages</v>
          </cell>
          <cell r="L630" t="str">
            <v>Migrant &amp; immigrant workers (520 - PK - Construction)</v>
          </cell>
          <cell r="M630" t="str">
            <v>News outlet</v>
          </cell>
          <cell r="N630" t="str">
            <v>No</v>
          </cell>
          <cell r="Q630" t="str">
            <v>None reported.</v>
          </cell>
          <cell r="S630" t="str">
            <v>SA</v>
          </cell>
          <cell r="T630">
            <v>520</v>
          </cell>
          <cell r="U630">
            <v>42585</v>
          </cell>
          <cell r="V630">
            <v>2073</v>
          </cell>
          <cell r="X630" t="str">
            <v>Saad Contracting and Trading was one of two companies, along with Saudi Oger, responsible for the large-scale lay off of workers following the companies' collapse. Workers were allegedly facing delays in receiving their salaries and end-of-service benefits. They had also allegedly not renewed the workers' residence permits.</v>
          </cell>
        </row>
        <row r="631">
          <cell r="B631" t="str">
            <v>https://www.business-humanrights.org/en/latest-news/bahrain-construction-and-sanitation-workers-allegedly-subject-to-labour-abuse-including-withheld-wages-and-passports/</v>
          </cell>
          <cell r="C631" t="str">
            <v>MidTown Contracting and Services (Employer)</v>
          </cell>
          <cell r="F631" t="str">
            <v>Construction</v>
          </cell>
          <cell r="K631" t="str">
            <v>Health: General (including workplace health &amp; safety);Non-payment of Wages;Precarious/unsuitable living conditions;Restricted Mobility;Right to food;Withholding Passports</v>
          </cell>
          <cell r="L631" t="str">
            <v>Migrant &amp; immigrant workers (40 - IN - Construction);Migrant &amp; immigrant workers (5 - PK - Construction)</v>
          </cell>
          <cell r="M631" t="str">
            <v>News outlet</v>
          </cell>
          <cell r="N631" t="str">
            <v>No</v>
          </cell>
          <cell r="Q631" t="str">
            <v>The Labour Market Regulatory Authority (LMRA) worked in response to the GDN reporting, securing more than 100 passports held by the employer. Together with the Indian embassy they supplied food aid to the workers. A lawyer was appointed on behalf of the workers, but it was not clear by whom. The men were also being supported by local charity organisations.</v>
          </cell>
          <cell r="S631" t="str">
            <v>BH</v>
          </cell>
          <cell r="T631" t="str">
            <v>Number unknown</v>
          </cell>
          <cell r="U631">
            <v>43763</v>
          </cell>
          <cell r="V631">
            <v>2059</v>
          </cell>
          <cell r="X631" t="str">
            <v>In October 2019, GDN reported that an undisclosed number of migrant workers employed by construction firm Mid Town Contracting and Services and Sanitation company, Sea Breeze International Cleaning Services, were subject to a range of labour abuses in Bahrain. At least 45 employees (40 Indian and 5 Pakistani nationals) had not been paid for three months, over 100 employees had their passports withheld by the employer and the workers' did not have access to electricity in their accommodation because the employer had allegedly failed to pay the bill. At the time of reporting, workers were forced to sleep outside because they did not have access to air conditioning.</v>
          </cell>
        </row>
        <row r="632">
          <cell r="B632" t="str">
            <v>https://www.business-humanrights.org/en/latest-news/bahrain-authorities-take-legal-action-against-bramco-for-labour-violations-company-could-not-be-reached-for-comment/</v>
          </cell>
          <cell r="C632" t="str">
            <v>Bramco Group (Employer)</v>
          </cell>
          <cell r="F632" t="str">
            <v>Building materials &amp; equipment;Mining</v>
          </cell>
          <cell r="K632" t="str">
            <v>Failing to renew visas;Non-payment of Wages;Right to food</v>
          </cell>
          <cell r="L632" t="str">
            <v>Migrant &amp; immigrant workers (56 - IN - Mining);Migrant &amp; immigrant workers (Unknown Number - BD - Mining);Migrant &amp; immigrant workers (Unknown Number - NP - Mining);Migrant &amp; immigrant workers (Unknown Number - PH - Mining)</v>
          </cell>
          <cell r="M632" t="str">
            <v>News outlet</v>
          </cell>
          <cell r="N632" t="str">
            <v>No</v>
          </cell>
          <cell r="Q632" t="str">
            <v>In February 2019 it was reported that the Labour Ministry had lodged a case against Bramco for failing to pay over 100 employees for months, some claimed they had not been paid for over a year. At the time of reporting 43 Bangladeshi employees were planning to file a separate police complaint. The Indian and Bangladeshi embassies were both in touch with the Labour Ministry and had been advising impacted nationals.</v>
          </cell>
          <cell r="S632" t="str">
            <v>BH</v>
          </cell>
          <cell r="T632">
            <v>100</v>
          </cell>
          <cell r="U632">
            <v>43502</v>
          </cell>
          <cell r="V632">
            <v>2052</v>
          </cell>
          <cell r="X632" t="str">
            <v xml:space="preserve">Mining company Bramco had been blacklisted by the Bahraini government after its owner had been asked repeatedly to settle outstanding salaries for his employees. The company had allegedly not been paying employees' salaries, some for up to a year.
As of February 2019 many men were surviving on food aid from their embassies. For many of the workers, their employment visas had expired and they were therefore no longer legally resident in Bahrain. </v>
          </cell>
        </row>
        <row r="633">
          <cell r="B633" t="str">
            <v>https://www.business-humanrights.org/en/latest-news/bahrain-report-finds-migrant-workers-continue-to-bear-cost-of-salary-non-payments-despite-protections/</v>
          </cell>
          <cell r="C633" t="str">
            <v>Ramses Trading Co. (Employer)</v>
          </cell>
          <cell r="F633" t="str">
            <v>Construction</v>
          </cell>
          <cell r="J633" t="str">
            <v>Government (Unknown - Sector not reported/applicable)</v>
          </cell>
          <cell r="K633" t="str">
            <v>Denial of Freedom of Expression/Assembly;Non-payment of Wages</v>
          </cell>
          <cell r="L633" t="str">
            <v>Migrant &amp; immigrant workers (Unknown Number - Unknown Location - Construction)</v>
          </cell>
          <cell r="M633" t="str">
            <v>News outlet</v>
          </cell>
          <cell r="N633" t="str">
            <v>No</v>
          </cell>
          <cell r="Q633" t="str">
            <v>The protests were dispersed by riot police.</v>
          </cell>
          <cell r="S633" t="str">
            <v>BH</v>
          </cell>
          <cell r="T633" t="str">
            <v>Number unknown</v>
          </cell>
          <cell r="U633">
            <v>43751</v>
          </cell>
          <cell r="V633">
            <v>2051</v>
          </cell>
          <cell r="X633" t="str">
            <v>In September 2018, hundreds of workers from Ramses Trading Co. protested against 'several months' of unpaid wages. Some told the NGO Migrant Rights that they had not been paid for nearly six months.</v>
          </cell>
        </row>
        <row r="634">
          <cell r="B634" t="str">
            <v>https://www.business-humanrights.org/en/latest-news/oman-report-accuses-gulf-aluminium-of-failing-to-pay-migrant-workers-for-a-year-leaving-them-stranded-and-relying-on-charity/</v>
          </cell>
          <cell r="C634" t="str">
            <v>Gulf Aluminium (Employer)</v>
          </cell>
          <cell r="F634" t="str">
            <v>Construction &amp; building materials: General</v>
          </cell>
          <cell r="K634" t="str">
            <v>Non-payment of Wages</v>
          </cell>
          <cell r="L634" t="str">
            <v>Migrant &amp; immigrant workers (6 - IN - Metals &amp; steel);Migrant &amp; immigrant workers (6 - PK - Metals &amp; steel)</v>
          </cell>
          <cell r="M634" t="str">
            <v>News outlet</v>
          </cell>
          <cell r="N634" t="str">
            <v>No</v>
          </cell>
          <cell r="Q634" t="str">
            <v>The two men had sought recourse from the local labour court where, at the time of reporting, the case was still pending.</v>
          </cell>
          <cell r="S634" t="str">
            <v>OM</v>
          </cell>
          <cell r="T634">
            <v>12</v>
          </cell>
          <cell r="U634">
            <v>43697</v>
          </cell>
          <cell r="V634">
            <v>2050</v>
          </cell>
          <cell r="X634" t="str">
            <v xml:space="preserve">Two Indian workers employed by Gulf Aluminium allege that their company has delayed wages for a year. The company reportedly shut, leaving a total of 12 workers (six Indian, six Pakistani) jobless for the past month.
</v>
          </cell>
        </row>
        <row r="635">
          <cell r="B635" t="str">
            <v>https://www.business-humanrights.org/en/latest-news/saudi-arabia-600-indian-workers-stranded-after-company-closure-leaves-them-without-compensation/</v>
          </cell>
          <cell r="C635" t="str">
            <v>Al Dossary (Employer)</v>
          </cell>
          <cell r="F635" t="str">
            <v>Construction</v>
          </cell>
          <cell r="K635" t="str">
            <v>Failing to renew visas;Health: General (including workplace health &amp; safety);Injuries;Non-payment of Wages;Precarious/unsuitable living conditions;Right to food</v>
          </cell>
          <cell r="L635" t="str">
            <v>Migrant &amp; immigrant workers (600 - IN - Construction)</v>
          </cell>
          <cell r="M635" t="str">
            <v>News outlet</v>
          </cell>
          <cell r="N635" t="str">
            <v>No</v>
          </cell>
          <cell r="Q635" t="str">
            <v>The employees had submitted a written complaint to the Saudi Labour Court who ruled 'in favour of them', and were being supported by the Indian embassy. The company had allegedly done nothing to comply, however, and their 'new management policy' was to close down without paying compensation.</v>
          </cell>
          <cell r="S635" t="str">
            <v>SA</v>
          </cell>
          <cell r="T635">
            <v>600</v>
          </cell>
          <cell r="U635">
            <v>43744</v>
          </cell>
          <cell r="V635">
            <v>2048</v>
          </cell>
          <cell r="X635" t="str">
            <v>600 workers were reportedly stranded in labour camps after their companies failed to implement the Nitaqat, a requirement that all Saudi companies reserve at least 10% employment for Saudi nationals. Mostly employed in construction, many of the workers had been working in Saudi Arabia for between 5 and 30 years. By October 2019, the workers had reportedly not been paid for 10 months, according to the chairman of a community welfare organisation. The workers had also gone without food, medicine, power and water, and some faced travel bans as their visas had expired.
One company, Al Dossary was named, but multiple companies were involved.</v>
          </cell>
        </row>
        <row r="636">
          <cell r="B636" t="str">
            <v>https://www.business-humanrights.org/en/latest-news/joy-for-400-workers-after-dh3-million-in-owed-wages-is-finally-paid/</v>
          </cell>
          <cell r="J636" t="str">
            <v>Not Reported (Employer - Sector not reported/applicable)</v>
          </cell>
          <cell r="K636" t="str">
            <v>Non-payment of Wages</v>
          </cell>
          <cell r="L636" t="str">
            <v>Migrant &amp; immigrant workers (Unknown Number - Unknown Location - Unknown Sector)</v>
          </cell>
          <cell r="M636" t="str">
            <v>News outlet</v>
          </cell>
          <cell r="N636" t="str">
            <v>No</v>
          </cell>
          <cell r="Q636" t="str">
            <v xml:space="preserve">A group of 297 workers lodged a complaint with the labour ministry and received money in February 2019. Hundreds more came forward months later and their case was resolved in one month. The case was settled by a mobile court which ruled that the workers were owed 10m dirhams (US$ 2,723,000) which was raised within one month and delivered to the workers. The workers were given the option of a flight ticket and returning home, or finding a new job and shifting to a new sponsor.
</v>
          </cell>
          <cell r="S636" t="str">
            <v>AE</v>
          </cell>
          <cell r="T636">
            <v>1000</v>
          </cell>
          <cell r="U636">
            <v>43730</v>
          </cell>
          <cell r="V636">
            <v>2044</v>
          </cell>
          <cell r="X636" t="str">
            <v>A total of more than 1,000 workers, including cooks, waiters, administrators and drivers, faced salary delays after their unnamed company halted salary payments. Neither the name of the company, nor the nationality of the workers was reported.</v>
          </cell>
        </row>
        <row r="637">
          <cell r="B637" t="str">
            <v>https://www.business-humanrights.org/en/latest-news/abu-dhabi-labour-tribunal-settles-group-dispute-of-320-workers-in-a-record-period/</v>
          </cell>
          <cell r="J637" t="str">
            <v>Not Reported (Employer - Sector not reported/applicable)</v>
          </cell>
          <cell r="K637" t="str">
            <v>Non-payment of Wages</v>
          </cell>
          <cell r="L637" t="str">
            <v>Migrant &amp; immigrant workers (320 - Unknown Location - Unknown Sector)</v>
          </cell>
          <cell r="M637" t="str">
            <v>News outlet</v>
          </cell>
          <cell r="N637" t="str">
            <v>No</v>
          </cell>
          <cell r="Q637" t="str">
            <v>The case was reportedly resolved through joint efforts of the Abu Dhabi Labour Tribunal, the Ministry of Human Resources and Emiritisation and Musanadah (Abu Dhabi General Services Company). A mobile labour court was dispatched to the workers’ labour camp which settled the case, ensuring the pending salaries were paid immediately to each worker.</v>
          </cell>
          <cell r="S637" t="str">
            <v>AE</v>
          </cell>
          <cell r="T637">
            <v>320</v>
          </cell>
          <cell r="U637">
            <v>43715</v>
          </cell>
          <cell r="V637">
            <v>2043</v>
          </cell>
          <cell r="X637" t="str">
            <v>320 workers were involved in a collective labour dispute towards their unnamed employer, over salary delays of months.</v>
          </cell>
        </row>
        <row r="638">
          <cell r="B638" t="str">
            <v>https://www.business-humanrights.org/en/latest-news/saudi-arabia-workers-settle-unpaid-wages-totalling-us15m-through-govt-complaints-mechanism/</v>
          </cell>
          <cell r="J638" t="str">
            <v>Not Reported (Employer - Sector not reported/applicable)</v>
          </cell>
          <cell r="K638" t="str">
            <v>Non-payment of Wages</v>
          </cell>
          <cell r="L638" t="str">
            <v>Migrant &amp; immigrant workers (Unknown Number - BD - Unknown Sector);Migrant &amp; immigrant workers (Unknown Number - IN - Unknown Sector);Migrant &amp; immigrant workers (Unknown Number - LK - Unknown Sector);Migrant &amp; immigrant workers (Unknown Number - NP - Unknown Sector);Migrant &amp; immigrant workers (Unknown Number - PK - Unknown Sector)</v>
          </cell>
          <cell r="M638" t="str">
            <v>News outlet</v>
          </cell>
          <cell r="N638" t="str">
            <v>No</v>
          </cell>
          <cell r="Q638" t="str">
            <v>The case was settled by the department of Friendly Settlement at the labour office in Al Khobar, with the workers receiving the overdue amounts. Indian nationals, accounting for the largest demographic, received a total of SAR4.5m (US$1.2m).</v>
          </cell>
          <cell r="S638" t="str">
            <v>SA</v>
          </cell>
          <cell r="T638">
            <v>134</v>
          </cell>
          <cell r="U638">
            <v>43704</v>
          </cell>
          <cell r="V638">
            <v>2041</v>
          </cell>
          <cell r="X638" t="str">
            <v>134 migrant workers in Al Khobar were owed a total of SAR5.7m (US$1.5m) by their employer. The workers, from Nepal, Pakistan, Sri Lanka and Bangladesh, were employed by a single company. Neither the length of time the workers had gone without salaries for, nor the name or industry of the company were reported.</v>
          </cell>
        </row>
        <row r="639">
          <cell r="B639" t="str">
            <v>https://www.business-humanrights.org/en/latest-news/uae-13-indian-workers-trapped-in-dubai-allege-mental-and-physical-torture-unpaid-salaries-passport-confiscation/</v>
          </cell>
          <cell r="J639" t="str">
            <v>Not Reported (Employer - Sector not reported/applicable)</v>
          </cell>
          <cell r="K639" t="str">
            <v>Debt Bondage;Non-payment of Wages;Recruitment Fees</v>
          </cell>
          <cell r="L639" t="str">
            <v>Migrant &amp; immigrant workers (13 - IN - Unknown Sector)</v>
          </cell>
          <cell r="M639" t="str">
            <v>News outlet</v>
          </cell>
          <cell r="N639" t="str">
            <v>No</v>
          </cell>
          <cell r="Q639" t="str">
            <v>In the case of one worker, the Indian Embassy in UAE intervened to ensure his passport was returned and pending salary paid. The company reportedly did not take action.</v>
          </cell>
          <cell r="S639" t="str">
            <v>AE</v>
          </cell>
          <cell r="T639">
            <v>13</v>
          </cell>
          <cell r="U639">
            <v>43696</v>
          </cell>
          <cell r="V639">
            <v>2039</v>
          </cell>
          <cell r="X639" t="str">
            <v>The families of 13 Indian workers in UAE contacted their local authority in India, alleging that their relatives were facing irregular wage payments and were trapped in bonded labour in Dubai after paying recruitment fees to work for an unidentified company. At least one of the workers had left for Dubai eight years earlier, but it is unclear for how long the company had been delaying wages, or when he left their employment.</v>
          </cell>
        </row>
        <row r="640">
          <cell r="B640" t="str">
            <v>https://www.business-humanrights.org/en/latest-news/18-stranded-indian-workers-in-dubai-to-be-repatriated-in-3-phases/</v>
          </cell>
          <cell r="J640" t="str">
            <v>Not Reported (Employer - Sector not reported/applicable)</v>
          </cell>
          <cell r="K640" t="str">
            <v>Non-payment of Wages;Precarious/unsuitable living conditions;Recruitment Fees;Right to food</v>
          </cell>
          <cell r="L640" t="str">
            <v>Migrant &amp; immigrant workers (18 - IN - Unknown Sector)</v>
          </cell>
          <cell r="M640" t="str">
            <v>News outlet</v>
          </cell>
          <cell r="N640" t="str">
            <v>No</v>
          </cell>
          <cell r="Q640" t="str">
            <v>The Indian Minister of Petroleum and Natural Gas and Minister of Steel Dharmendra Pradhan had sought Dr S Jaishankar, Minister of External Affairs, help to repatriate these particular group of workers.
The General-Consulate of India provided medical support and food to the workers.
The Odisha Samaj, a not-for-profit organization, acted in support of the workers, stating to the Khaleej Times that they were all employed legitimately and were seeking repatriation after they were left unsatisfied by their working conditions. A representative of the Consulate-General of India stated that the owner had co-operated and that after providing the workers with food and medical support they would be repatriated. By 27 August, all workers had returned to India.</v>
          </cell>
          <cell r="S640" t="str">
            <v>AE</v>
          </cell>
          <cell r="T640">
            <v>18</v>
          </cell>
          <cell r="U640">
            <v>43666</v>
          </cell>
          <cell r="V640">
            <v>2038</v>
          </cell>
          <cell r="X640" t="str">
            <v>18 Indian migrant workers were repatriated from the UAE after they alleged delayed salaries. Six returned on the 27th of  July, while the remaining 12 came home a month later. Conflicting reports surround the exact circumstances of the workers’ plight. Some alleged withheld pay for up to nine months, after being apparently deceived by a recruitment agent. Workers claimed having paid a hefty recruitment fee and not receiving a salary for the duration of their stay in the UAE. When the workers protested the situation by striking, the company suspended them all, whereupon the workers made a plea on social media requesting support for repatriation. 
An Indian consular representative was quoted in the media suggesting that workers arrived to the UAE through official channels, but were unhappy with their working conditions.</v>
          </cell>
        </row>
        <row r="641">
          <cell r="B641" t="str">
            <v>https://www.business-humanrights.org/en/latest-news/deceived-migrant-workers-in-uae-forced-to-work-as-slaves-report/</v>
          </cell>
          <cell r="J641" t="str">
            <v>Not Reported (Employer - Sector not reported/applicable)</v>
          </cell>
          <cell r="K641" t="str">
            <v>Failing to renew visas;Forced labour &amp; modern slavery;Human Trafficking;Non-payment of Wages;Restricted Mobility;Right to food</v>
          </cell>
          <cell r="L641" t="str">
            <v>Migrant &amp; immigrant workers (15 - IN - Unknown Sector);Migrant &amp; immigrant workers (Unknown Number - BD - Unknown Sector);Migrant &amp; immigrant workers (Unknown Number - LK - Unknown Sector);Migrant &amp; immigrant workers (Unknown Number - PK - Unknown Sector)</v>
          </cell>
          <cell r="M641" t="str">
            <v>News outlet</v>
          </cell>
          <cell r="N641" t="str">
            <v>No</v>
          </cell>
          <cell r="Q641" t="str">
            <v>None reported.</v>
          </cell>
          <cell r="S641" t="str">
            <v>AE</v>
          </cell>
          <cell r="T641">
            <v>100</v>
          </cell>
          <cell r="U641">
            <v>42577</v>
          </cell>
          <cell r="V641">
            <v>2011</v>
          </cell>
          <cell r="X641" t="str">
            <v>Around 100 migrant workers from Bangladesh, India, Pakistan and Sri Lanka were stranded in Abu Dhabi after their employer refused to renew their work permits. They were forced to work without wages from November 2015 although their employment contracts, visas, labour cards and resident identity cards had all expired. It was alleged that recruitment agents were trafficking workers from India to Gulf states with false promises.</v>
          </cell>
        </row>
        <row r="642">
          <cell r="B642" t="str">
            <v>https://www.business-humanrights.org/en/latest-news/uae-150-stranded-workers-flown-home-without-pay/</v>
          </cell>
          <cell r="C642" t="str">
            <v>Emguard Electro Mechanical &amp; General Contracting (Employer)</v>
          </cell>
          <cell r="F642" t="str">
            <v>Engineering</v>
          </cell>
          <cell r="K642" t="str">
            <v>Non-payment of Wages;Precarious/unsuitable living conditions;Restricted Mobility;Right to food</v>
          </cell>
          <cell r="L642" t="str">
            <v>Migrant &amp; immigrant workers (Unknown Number - BD - Engineering);Migrant &amp; immigrant workers (Unknown Number - IN - Engineering)</v>
          </cell>
          <cell r="M642" t="str">
            <v>Trade magazine</v>
          </cell>
          <cell r="N642" t="str">
            <v>No</v>
          </cell>
          <cell r="Q642" t="str">
            <v>The India embassy stated it was working with the company and local authorities to help 72 Indians who remained stranded in the country.</v>
          </cell>
          <cell r="S642" t="str">
            <v>AE</v>
          </cell>
          <cell r="T642">
            <v>150</v>
          </cell>
          <cell r="U642">
            <v>42585</v>
          </cell>
          <cell r="V642">
            <v>2010</v>
          </cell>
          <cell r="X642" t="str">
            <v>About 150 employees of Emguard Electro Mechanical and General Contracting went without pay for eight months, and had limited access to food and sanitation after the company went bankrupt. 72 workers remained stranded whilst the India embassy tried to work with the company and local authorities to resolve the issue.</v>
          </cell>
        </row>
        <row r="643">
          <cell r="B643" t="str">
            <v>https://www.business-humanrights.org/en/latest-news/filipinos-in-limbo-in-qatar-unpaid-wages-workers-stranded/</v>
          </cell>
          <cell r="C643" t="str">
            <v>Megatec (Employer)</v>
          </cell>
          <cell r="F643" t="str">
            <v>Construction</v>
          </cell>
          <cell r="K643" t="str">
            <v>Failing to renew visas;Non-payment of Wages;Recruitment Fees;Restricted Mobility;Right to food</v>
          </cell>
          <cell r="L643" t="str">
            <v>Migrant &amp; immigrant workers (13 - NP - Construction);Migrant &amp; immigrant workers (19 - PH - Construction)</v>
          </cell>
          <cell r="M643" t="str">
            <v>News outlet</v>
          </cell>
          <cell r="N643" t="str">
            <v>No</v>
          </cell>
          <cell r="O643" t="str">
            <v>Resource Centre</v>
          </cell>
          <cell r="Q643" t="str">
            <v>The workers were reliant on food donations and contributions from the Philippine embassy and citizens. The Philippine embassy was assisting the workers by providing legal aid in filing a complaint against MegaTec. MegaTec did not reply to the Resource Centre's invitation to respond to the allegations.</v>
          </cell>
          <cell r="S643" t="str">
            <v>QA</v>
          </cell>
          <cell r="T643">
            <v>32</v>
          </cell>
          <cell r="U643">
            <v>43033</v>
          </cell>
          <cell r="V643">
            <v>2004</v>
          </cell>
          <cell r="X643" t="str">
            <v>In total 32 Filipino and Nepali migrant workers employed by electromechanical engineering company MegaTec resigned and were stranded, after being owed on average four months of wages totalling around QR 6,000 (US$1,650). MegaTec previously gave the workers a food allowance but they are now dependent on food donations and contributions from the Philippine embassy. The workers cannot afford to go home, and neither can they look for work because their Qatar IDs have expired and the ongoing labour dispute means that the employer will not issue an exit permit.</v>
          </cell>
        </row>
        <row r="644">
          <cell r="B644" t="str">
            <v>https://www.business-humanrights.org/en/latest-news/nepali-migrant-workers-deceived-and-stranded-in-qatar/</v>
          </cell>
          <cell r="C644" t="str">
            <v>Progressive Manpower (Recruiter)</v>
          </cell>
          <cell r="F644" t="str">
            <v>Catering &amp; food services</v>
          </cell>
          <cell r="K644" t="str">
            <v>Recruitment Fees</v>
          </cell>
          <cell r="L644" t="str">
            <v>Migrant &amp; immigrant workers (5 - NP - Construction)</v>
          </cell>
          <cell r="M644" t="str">
            <v>News outlet</v>
          </cell>
          <cell r="N644" t="str">
            <v>No</v>
          </cell>
          <cell r="Q644" t="str">
            <v>The workers called the Information and Counseling Centre asking for help to return home; the Centre stated it was filing an application at the Department of Foreign Employment in coordination with People's Forum to repatriate the workers.</v>
          </cell>
          <cell r="S644" t="str">
            <v>QA</v>
          </cell>
          <cell r="T644">
            <v>5</v>
          </cell>
          <cell r="U644">
            <v>43114</v>
          </cell>
          <cell r="V644">
            <v>1999</v>
          </cell>
          <cell r="X644" t="str">
            <v>Five Nepali migrant workers paid Rs75,000 (US$652) through Progressive Manpower to find work as masons in Doha; when the company went bankrupt they were left stranded for one and a half months.</v>
          </cell>
        </row>
        <row r="645">
          <cell r="B645" t="str">
            <v>https://www.business-humanrights.org/en/latest-news/saudi-construction-firm-promises-to-pay-overdue-wages-and-travel-costs-of-stranded-filipino-workers/</v>
          </cell>
          <cell r="C645" t="str">
            <v>Azmeel Contracting and Construction Corporation (Employer)</v>
          </cell>
          <cell r="F645" t="str">
            <v>Construction</v>
          </cell>
          <cell r="K645" t="str">
            <v>Contract Substitution;Failing to renew visas;Non-payment of Wages</v>
          </cell>
          <cell r="L645" t="str">
            <v>Migrant &amp; immigrant workers (1470 - VN - Construction)</v>
          </cell>
          <cell r="M645" t="str">
            <v>Trade magazine</v>
          </cell>
          <cell r="N645" t="str">
            <v>No</v>
          </cell>
          <cell r="Q645" t="str">
            <v>Azmeel Contracting Corporation promised to pay overdue wages and travel costs to stranded Filipino workers. The Phillippines Department of Labour and Employment were fast-track repatriating the workers and committeed to covering travel expenses in the meantime.</v>
          </cell>
          <cell r="S645" t="str">
            <v>SA</v>
          </cell>
          <cell r="T645">
            <v>1470</v>
          </cell>
          <cell r="U645">
            <v>43398</v>
          </cell>
          <cell r="V645">
            <v>1997</v>
          </cell>
          <cell r="X645" t="str">
            <v>1,470 overseas foreign construction workers employed by Azmeel Contracting Corporation were impacted by delayed wages. Further, the contractor had barred employees from the work site after its assets were frozen by the Saudi Arabia government. The workers were also not issued with the correct residence permits and were given different contracts by the company.</v>
          </cell>
        </row>
        <row r="646">
          <cell r="B646" t="str">
            <v>https://www.business-humanrights.org/en/latest-news/uae-delayed-wages-leave-12-nepali-workers-stranded-and-unable-to-pay-accommodation/</v>
          </cell>
          <cell r="J646" t="str">
            <v>Not Reported (Employer - Sector not reported/applicable)</v>
          </cell>
          <cell r="K646" t="str">
            <v>Non-payment of Wages;Precarious/unsuitable living conditions;Right to food</v>
          </cell>
          <cell r="L646" t="str">
            <v>Migrant &amp; immigrant workers (12 - NP - Unknown Sector)</v>
          </cell>
          <cell r="M646" t="str">
            <v>News outlet</v>
          </cell>
          <cell r="N646" t="str">
            <v>No</v>
          </cell>
          <cell r="Q646" t="str">
            <v>The Nepal Embassy in UAE has contacted the company to solve the problem. The embassy assured workers they will seek a legal and diplomatic remedy.</v>
          </cell>
          <cell r="S646" t="str">
            <v>AE</v>
          </cell>
          <cell r="T646">
            <v>12</v>
          </cell>
          <cell r="U646">
            <v>43600</v>
          </cell>
          <cell r="V646">
            <v>1986</v>
          </cell>
          <cell r="X646" t="str">
            <v>12 Nepali workers allege delayed wage payments of two months and delayed overtime wages for three to six months. The workers were asked to leave their accomodation as they cannot pay rent and the owner had cut off electricity and water supplies. The workers had been purchasing food on credit. Neither the name nor industry of the company were disclosed.</v>
          </cell>
        </row>
        <row r="647">
          <cell r="B647" t="str">
            <v>https://www.business-humanrights.org/en/latest-news/sri-lanka-35-unpaid-migrant-workers-return-from-kuwait/</v>
          </cell>
          <cell r="J647" t="str">
            <v>Not Reported (Employer - Sector not reported/applicable)</v>
          </cell>
          <cell r="K647" t="str">
            <v>Non-payment of Wages</v>
          </cell>
          <cell r="L647" t="str">
            <v>Migrant &amp; immigrant workers (35 - LK - Unknown Sector)</v>
          </cell>
          <cell r="M647" t="str">
            <v>News outlet</v>
          </cell>
          <cell r="N647" t="str">
            <v>No</v>
          </cell>
          <cell r="Q647" t="str">
            <v>After the workers complained to the Sri Lanka embassy in Kuwait, the embassy intervened to repatriate them. They also requested all Sri Lankan workers abroad to register with the Sri Lanka Bureau of Foreign Employment (SLBFE) when seeking emlpoyment abroad.</v>
          </cell>
          <cell r="S647" t="str">
            <v>KW</v>
          </cell>
          <cell r="T647">
            <v>35</v>
          </cell>
          <cell r="U647">
            <v>43642</v>
          </cell>
          <cell r="V647">
            <v>1982</v>
          </cell>
          <cell r="X647" t="str">
            <v>35 Sri Lankan migrant workers were not paid salaries or benefits as promised by their employers. Neither the company name nor sector were disclosed.</v>
          </cell>
        </row>
        <row r="648">
          <cell r="B648" t="str">
            <v>https://www.business-humanrights.org/en/latest-news/uae-unpaid-workers-receive-wages-after-intervention-of-mobile-labour-court/</v>
          </cell>
          <cell r="J648" t="str">
            <v>Not Reported (Employer - Sector not reported/applicable)</v>
          </cell>
          <cell r="K648" t="str">
            <v>Non-payment of Wages</v>
          </cell>
          <cell r="L648" t="str">
            <v>Migrant &amp; immigrant workers (Unknown Number - Unknown Location - Unknown Sector)</v>
          </cell>
          <cell r="M648" t="str">
            <v>News outlet</v>
          </cell>
          <cell r="N648" t="str">
            <v>No</v>
          </cell>
          <cell r="Q648" t="str">
            <v xml:space="preserve">The Abu Dhabi Judicial Department dispatched a mobile court to the workers' accommodation which convened government officials, including those from the Abu Dhabi Labour Court where the Court resolved the collective dispute. The Court ordered the employer to pay workers' delayed salaries immediately. It is unclear whether the ruling has been enforced. </v>
          </cell>
          <cell r="S648" t="str">
            <v>AE</v>
          </cell>
          <cell r="T648" t="str">
            <v>Number unknown</v>
          </cell>
          <cell r="U648">
            <v>43647</v>
          </cell>
          <cell r="V648">
            <v>1979</v>
          </cell>
          <cell r="X648" t="str">
            <v>An undisclosed number of workers complained to the Abu Dhabi Judicial Department regarding unpaid wages. Neither the nationality of the workers nor the sector were disclosed.</v>
          </cell>
        </row>
        <row r="649">
          <cell r="B649" t="str">
            <v>https://www.business-humanrights.org/en/latest-news/uae-two-workers-burned-to-death-after-falling-into-aluminium-furnace-company-launches-investigation/</v>
          </cell>
          <cell r="C649" t="str">
            <v>Emirates Global Aluminium (Employer)</v>
          </cell>
          <cell r="F649" t="str">
            <v>Construction &amp; building materials: General</v>
          </cell>
          <cell r="K649" t="str">
            <v>Deaths;Health: General (including workplace health &amp; safety)</v>
          </cell>
          <cell r="L649" t="str">
            <v>Migrant &amp; immigrant workers (2 - Unknown Location - Metals &amp; steel)</v>
          </cell>
          <cell r="M649" t="str">
            <v>News outlet</v>
          </cell>
          <cell r="N649" t="str">
            <v>No</v>
          </cell>
          <cell r="Q649" t="str">
            <v>A police investigation into the deaths took place; the company also said it was investigating.</v>
          </cell>
          <cell r="S649" t="str">
            <v>AE</v>
          </cell>
          <cell r="T649">
            <v>2</v>
          </cell>
          <cell r="U649">
            <v>43326</v>
          </cell>
          <cell r="V649">
            <v>1977</v>
          </cell>
          <cell r="X649" t="str">
            <v>Two workers at an aluminium factory site belonging to Emirates Global Aluminium were pushed into a furnace when bricks collapsed onto of them, trapping them inside. The company's emergency procedures were immediately triggered and it stated it had launched an investigation.</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0970-5518-4C8E-ADFD-463ABC2F10EE}">
  <dimension ref="A1:AB646"/>
  <sheetViews>
    <sheetView tabSelected="1" workbookViewId="0">
      <selection activeCell="J13" sqref="J13"/>
    </sheetView>
  </sheetViews>
  <sheetFormatPr defaultRowHeight="15" x14ac:dyDescent="0.25"/>
  <cols>
    <col min="3" max="3" width="15.28515625" customWidth="1"/>
  </cols>
  <sheetData>
    <row r="1" spans="1:28" x14ac:dyDescent="0.25">
      <c r="A1" s="1"/>
      <c r="B1" s="2" t="s">
        <v>0</v>
      </c>
      <c r="C1" s="3"/>
      <c r="D1" s="3"/>
      <c r="E1" s="3"/>
      <c r="F1" s="3"/>
      <c r="G1" s="3"/>
      <c r="H1" s="3"/>
      <c r="I1" s="4"/>
      <c r="J1" s="2" t="s">
        <v>1</v>
      </c>
      <c r="K1" s="3"/>
      <c r="L1" s="3"/>
      <c r="M1" s="3"/>
      <c r="N1" s="3"/>
      <c r="O1" s="4"/>
      <c r="P1" s="2" t="s">
        <v>2</v>
      </c>
      <c r="Q1" s="3"/>
      <c r="R1" s="3"/>
      <c r="S1" s="4"/>
      <c r="T1" s="2" t="s">
        <v>3</v>
      </c>
      <c r="U1" s="3"/>
      <c r="V1" s="3"/>
      <c r="W1" s="3"/>
      <c r="X1" s="3"/>
      <c r="Y1" s="3"/>
      <c r="Z1" s="3"/>
      <c r="AA1" s="4"/>
      <c r="AB1" s="5" t="s">
        <v>4</v>
      </c>
    </row>
    <row r="2" spans="1:28" ht="15.75" thickBot="1" x14ac:dyDescent="0.3">
      <c r="A2" s="6" t="s">
        <v>5</v>
      </c>
      <c r="B2" s="7" t="s">
        <v>6</v>
      </c>
      <c r="C2" s="7" t="s">
        <v>7</v>
      </c>
      <c r="D2" s="7" t="s">
        <v>8</v>
      </c>
      <c r="E2" s="7" t="s">
        <v>9</v>
      </c>
      <c r="F2" s="7" t="s">
        <v>10</v>
      </c>
      <c r="G2" s="7" t="s">
        <v>11</v>
      </c>
      <c r="H2" s="7" t="s">
        <v>12</v>
      </c>
      <c r="I2" s="8" t="s">
        <v>13</v>
      </c>
      <c r="J2" s="9" t="s">
        <v>14</v>
      </c>
      <c r="K2" s="9" t="s">
        <v>15</v>
      </c>
      <c r="L2" s="10" t="s">
        <v>16</v>
      </c>
      <c r="M2" s="10" t="s">
        <v>17</v>
      </c>
      <c r="N2" s="10" t="s">
        <v>18</v>
      </c>
      <c r="O2" s="11" t="s">
        <v>19</v>
      </c>
      <c r="P2" s="12" t="s">
        <v>20</v>
      </c>
      <c r="Q2" s="12" t="s">
        <v>21</v>
      </c>
      <c r="R2" s="12" t="s">
        <v>22</v>
      </c>
      <c r="S2" s="13" t="s">
        <v>23</v>
      </c>
      <c r="T2" s="14" t="s">
        <v>24</v>
      </c>
      <c r="U2" s="14" t="s">
        <v>25</v>
      </c>
      <c r="V2" s="14" t="s">
        <v>26</v>
      </c>
      <c r="W2" s="14" t="s">
        <v>27</v>
      </c>
      <c r="X2" s="14" t="s">
        <v>28</v>
      </c>
      <c r="Y2" s="14" t="s">
        <v>29</v>
      </c>
      <c r="Z2" s="14" t="s">
        <v>30</v>
      </c>
      <c r="AA2" s="15" t="s">
        <v>31</v>
      </c>
      <c r="AB2" s="16" t="s">
        <v>32</v>
      </c>
    </row>
    <row r="3" spans="1:28" ht="15.75" thickTop="1" x14ac:dyDescent="0.25">
      <c r="A3" s="1">
        <f>[1]Allegations!V2</f>
        <v>3949</v>
      </c>
      <c r="B3" t="str">
        <f>IF([1]Allegations!S2="Location unknown","Location unknown",VLOOKUP([1]Allegations!S2,[1]!map_alpha2[#Data],2,FALSE))</f>
        <v>Qatar</v>
      </c>
      <c r="C3" s="17">
        <f>IF([1]Allegations!U2="","",[1]Allegations!U2)</f>
        <v>44728</v>
      </c>
      <c r="D3" s="18" t="str">
        <f>IF([1]Allegations!B2="","",HYPERLINK([1]Allegations!B2))</f>
        <v>https://www.business-humanrights.org/en/latest-news/deaths-by-suicide/</v>
      </c>
      <c r="E3" t="str">
        <f>IF([1]Allegations!M2="","",[1]Allegations!M2)</f>
        <v>NGO</v>
      </c>
      <c r="F3" t="str">
        <f>IF([1]Allegations!L2="","",[1]Allegations!L2)</f>
        <v>Migrant &amp; immigrant workers (1 - NP - Construction machinery &amp; vehicles)</v>
      </c>
      <c r="G3">
        <f>IF([1]Allegations!T2="","",[1]Allegations!T2)</f>
        <v>1</v>
      </c>
      <c r="H3" t="str">
        <f>IF([1]Allegations!X2="","",[1]Allegations!X2)</f>
        <v>Ishwor Tamang was a driver from Nepal for Qatar-based Qatar Tractor &amp; Equipment company. Ishwor borrowed USD1635 to cover recruitment fees. His family are left to bear the cost of this loan after he was found dead by suicide near his workplace in October 2021.</v>
      </c>
      <c r="I3" s="1" t="str">
        <f>IF([1]Allegations!K2="","",[1]Allegations!K2)</f>
        <v>Deaths;Recruitment Fees</v>
      </c>
      <c r="J3" t="str">
        <f>IF([1]Allegations!C2="","",[1]Allegations!C2)</f>
        <v>Qatar Tractor &amp; Equipment Co. (Employer);Taleb Group (Other Value Chain Entity)</v>
      </c>
      <c r="K3" t="str">
        <f>IF([1]Allegations!F2="","",[1]Allegations!F2)</f>
        <v>Construction machinery &amp; vehicles;Real estate: General</v>
      </c>
      <c r="L3" t="str">
        <f>IF([1]Allegations!G2="","",[1]Allegations!G2)</f>
        <v/>
      </c>
      <c r="M3" t="str">
        <f>IF([1]Allegations!H2="","",[1]Allegations!H2)</f>
        <v/>
      </c>
      <c r="N3" t="str">
        <f>IF([1]Allegations!I2="","",[1]Allegations!I2)</f>
        <v/>
      </c>
      <c r="O3" s="1" t="str">
        <f>IF([1]Allegations!J2="","",[1]Allegations!J2)</f>
        <v/>
      </c>
      <c r="P3" t="str">
        <f>IF([1]Allegations!N2="","",[1]Allegations!N2)</f>
        <v>Yes</v>
      </c>
      <c r="Q3" t="str">
        <f>IF([1]Allegations!O2="","",[1]Allegations!O2)</f>
        <v>The Resource Centre</v>
      </c>
      <c r="R3" s="18" t="str">
        <f>IF(AND([1]Allegations!R2="",[1]Allegations!P2=""),"",IF(AND(NOT([1]Allegations!R2=""),[1]Allegations!P2=""),HYPERLINK([1]Allegations!R2),HYPERLINK([1]Allegations!P2)))</f>
        <v>https://www.business-humanrights.org/en/latest-news/gulf-loans-for-recruitment-fees-low-delayed-wages-could-be-factors-leading-to-suicide-among-nepali-workers-according-to-families-jefferson-qatar-tractor-did-not-respond/</v>
      </c>
      <c r="S3" s="1" t="str">
        <f>IF([1]Allegations!Q2="","",[1]Allegations!Q2)</f>
        <v>The Resource Centre reached out to Qatar Tractor &amp; Equipment and their parent company Taleb Group but neither responded to our request.</v>
      </c>
      <c r="T3" t="str">
        <f>IF(OR(ISNUMBER(SEARCH("Contract Substitution",I3)),ISNUMBER(SEARCH("Debt Bondage",I3)),ISNUMBER(SEARCH("Non-payment of Wages",I3)),ISNUMBER(SEARCH("Recruitment Fees",I3)),ISNUMBER(SEARCH("Unfair Dismissal",I3)),ISNUMBER(SEARCH("Very Low Wages",I3))),"x","")</f>
        <v>x</v>
      </c>
      <c r="U3" t="str">
        <f>IF(OR(ISNUMBER(SEARCH("Denial of Freedom of Expression/Assembly",I3)),ISNUMBER(SEARCH("Restricted Mobility",I3)),ISNUMBER(SEARCH("Failing to renew visas",I3)),ISNUMBER(SEARCH("Withholding Passports",I3)),ISNUMBER(SEARCH("Imprisonment",I3))),"x","")</f>
        <v/>
      </c>
      <c r="V3" t="str">
        <f>IF(OR(ISNUMBER(SEARCH("Health: General (including workplace health &amp; safety)",I3))),"x","")</f>
        <v/>
      </c>
      <c r="W3" t="str">
        <f>IF(OR(ISNUMBER(SEARCH("Precarious/unsuitable living conditions",I3)),ISNUMBER(SEARCH("Right to food",I3))),"x","")</f>
        <v/>
      </c>
      <c r="X3" t="str">
        <f>IF(OR(ISNUMBER(SEARCH("Beatings &amp; violence",I3)),ISNUMBER(SEARCH("Intimidation &amp; Threats",I3))),"x","")</f>
        <v/>
      </c>
      <c r="Y3" t="str">
        <f>IF(OR(ISNUMBER(SEARCH("Forced labour &amp; modern slavery",I3)),ISNUMBER(SEARCH("Human Trafficking",I3))),"x","")</f>
        <v/>
      </c>
      <c r="Z3" t="str">
        <f>IF(OR(ISNUMBER(SEARCH("Injuries",I3))),"x","")</f>
        <v/>
      </c>
      <c r="AA3" s="1" t="str">
        <f>IF(OR(ISNUMBER(SEARCH("Deaths",I3))),"x","")</f>
        <v>x</v>
      </c>
      <c r="AB3" s="19" t="str">
        <f>SUBSTITUTE(_xlfn.CONCAT(K3,";",N3,";",IF(O3="","",IF((LEN(O3)-LEN(SUBSTITUTE(O3,";","")))=0,MID(O3,SEARCH(" - ",O3)+3,(LEN(O3)-SEARCH(" - ",O3))-3),IF((LEN(O3)-LEN(SUBSTITUTE(O3,";","")))=1,_xlfn.CONCAT(MID(O3,SEARCH(" - ",O3,1)+3,(SEARCH(";",O3)-1)-(SEARCH(" - ",O3)+3)),";",MID(O3,SEARCH(" - ",O3,SEARCH(";",O3))+3,(LEN(O3)-SEARCH(" - ",O3,SEARCH(";",O3)))-3)),"Multiple")))),";;","")</f>
        <v>Construction machinery &amp; vehicles;Real estate: General</v>
      </c>
    </row>
    <row r="4" spans="1:28" x14ac:dyDescent="0.25">
      <c r="A4" s="1">
        <f>[1]Allegations!V3</f>
        <v>3957</v>
      </c>
      <c r="B4" t="str">
        <f>IF([1]Allegations!S3="Location unknown","Location unknown",VLOOKUP([1]Allegations!S3,[1]!map_alpha2[#Data],2,FALSE))</f>
        <v>Qatar</v>
      </c>
      <c r="C4" s="17">
        <f>IF([1]Allegations!U3="","",[1]Allegations!U3)</f>
        <v>44728</v>
      </c>
      <c r="D4" s="18" t="str">
        <f>IF([1]Allegations!B3="","",HYPERLINK([1]Allegations!B3))</f>
        <v>https://www.business-humanrights.org/en/latest-news/deaths-by-suicide/</v>
      </c>
      <c r="E4" t="str">
        <f>IF([1]Allegations!M3="","",[1]Allegations!M3)</f>
        <v>NGO</v>
      </c>
      <c r="F4" t="str">
        <f>IF([1]Allegations!L3="","",[1]Allegations!L3)</f>
        <v>Migrant &amp; immigrant workers (1 - NP - Construction)</v>
      </c>
      <c r="G4">
        <f>IF([1]Allegations!T3="","",[1]Allegations!T3)</f>
        <v>1</v>
      </c>
      <c r="H4" t="str">
        <f>IF([1]Allegations!X3="","",[1]Allegations!X3)</f>
        <v>Lalit was a Nepali construction worker in Qatar. Lalit went to the Qatar after being told he would work as a driver for USD520 per month, but upon arrival he was placed in a construction job for USD275. Lalit had growing debt, as the USD7361 loan he took out had a 36% interest rate, which caused his family worry. Lalit was found dead by suicide in December 2021.</v>
      </c>
      <c r="I4" s="1" t="str">
        <f>IF([1]Allegations!K3="","",[1]Allegations!K3)</f>
        <v>Deaths</v>
      </c>
      <c r="J4" t="str">
        <f>IF([1]Allegations!C3="","",[1]Allegations!C3)</f>
        <v/>
      </c>
      <c r="K4" t="str">
        <f>IF([1]Allegations!F3="","",[1]Allegations!F3)</f>
        <v/>
      </c>
      <c r="L4" t="str">
        <f>IF([1]Allegations!G3="","",[1]Allegations!G3)</f>
        <v/>
      </c>
      <c r="M4" t="str">
        <f>IF([1]Allegations!H3="","",[1]Allegations!H3)</f>
        <v/>
      </c>
      <c r="N4" t="str">
        <f>IF([1]Allegations!I3="","",[1]Allegations!I3)</f>
        <v/>
      </c>
      <c r="O4" s="1" t="str">
        <f>IF([1]Allegations!J3="","",[1]Allegations!J3)</f>
        <v>Not Reported (Employer - Construction)</v>
      </c>
      <c r="P4" t="str">
        <f>IF([1]Allegations!N3="","",[1]Allegations!N3)</f>
        <v>No</v>
      </c>
      <c r="Q4" t="str">
        <f>IF([1]Allegations!O3="","",[1]Allegations!O3)</f>
        <v/>
      </c>
      <c r="R4" s="18" t="str">
        <f>IF(AND([1]Allegations!R3="",[1]Allegations!P3=""),"",IF(AND(NOT([1]Allegations!R3=""),[1]Allegations!P3=""),HYPERLINK([1]Allegations!R3),HYPERLINK([1]Allegations!P3)))</f>
        <v/>
      </c>
      <c r="S4" s="1" t="str">
        <f>IF([1]Allegations!Q3="","",[1]Allegations!Q3)</f>
        <v>None reported.</v>
      </c>
      <c r="T4" t="str">
        <f t="shared" ref="T4:T67" si="0">IF(OR(ISNUMBER(SEARCH("Contract Substitution",I4)),ISNUMBER(SEARCH("Debt Bondage",I4)),ISNUMBER(SEARCH("Non-payment of Wages",I4)),ISNUMBER(SEARCH("Recruitment Fees",I4)),ISNUMBER(SEARCH("Unfair Dismissal",I4)),ISNUMBER(SEARCH("Very Low Wages",I4))),"x","")</f>
        <v/>
      </c>
      <c r="U4" t="str">
        <f t="shared" ref="U4:U67" si="1">IF(OR(ISNUMBER(SEARCH("Denial of Freedom of Expression/Assembly",I4)),ISNUMBER(SEARCH("Restricted Mobility",I4)),ISNUMBER(SEARCH("Failing to renew visas",I4)),ISNUMBER(SEARCH("Withholding Passports",I4)),ISNUMBER(SEARCH("Imprisonment",I4))),"x","")</f>
        <v/>
      </c>
      <c r="V4" t="str">
        <f t="shared" ref="V4:V67" si="2">IF(OR(ISNUMBER(SEARCH("Health: General (including workplace health &amp; safety)",I4))),"x","")</f>
        <v/>
      </c>
      <c r="W4" t="str">
        <f t="shared" ref="W4:W67" si="3">IF(OR(ISNUMBER(SEARCH("Precarious/unsuitable living conditions",I4)),ISNUMBER(SEARCH("Right to food",I4))),"x","")</f>
        <v/>
      </c>
      <c r="X4" t="str">
        <f t="shared" ref="X4:X67" si="4">IF(OR(ISNUMBER(SEARCH("Beatings &amp; violence",I4)),ISNUMBER(SEARCH("Intimidation &amp; Threats",I4))),"x","")</f>
        <v/>
      </c>
      <c r="Y4" t="str">
        <f t="shared" ref="Y4:Y67" si="5">IF(OR(ISNUMBER(SEARCH("Forced labour &amp; modern slavery",I4)),ISNUMBER(SEARCH("Human Trafficking",I4))),"x","")</f>
        <v/>
      </c>
      <c r="Z4" t="str">
        <f t="shared" ref="Z4:Z67" si="6">IF(OR(ISNUMBER(SEARCH("Injuries",I4))),"x","")</f>
        <v/>
      </c>
      <c r="AA4" s="1" t="str">
        <f t="shared" ref="AA4:AA67" si="7">IF(OR(ISNUMBER(SEARCH("Deaths",I4))),"x","")</f>
        <v>x</v>
      </c>
      <c r="AB4" s="19" t="str">
        <f t="shared" ref="AB4:AB67" si="8">SUBSTITUTE(_xlfn.CONCAT(K4,";",N4,";",IF(O4="","",IF((LEN(O4)-LEN(SUBSTITUTE(O4,";","")))=0,MID(O4,SEARCH(" - ",O4)+3,(LEN(O4)-SEARCH(" - ",O4))-3),IF((LEN(O4)-LEN(SUBSTITUTE(O4,";","")))=1,_xlfn.CONCAT(MID(O4,SEARCH(" - ",O4,1)+3,(SEARCH(";",O4)-1)-(SEARCH(" - ",O4)+3)),";",MID(O4,SEARCH(" - ",O4,SEARCH(";",O4))+3,(LEN(O4)-SEARCH(" - ",O4,SEARCH(";",O4)))-3)),"Multiple")))),";;","")</f>
        <v>Construction</v>
      </c>
    </row>
    <row r="5" spans="1:28" x14ac:dyDescent="0.25">
      <c r="A5" s="1">
        <f>[1]Allegations!V4</f>
        <v>3956</v>
      </c>
      <c r="B5" t="str">
        <f>IF([1]Allegations!S4="Location unknown","Location unknown",VLOOKUP([1]Allegations!S4,[1]!map_alpha2[#Data],2,FALSE))</f>
        <v>Qatar</v>
      </c>
      <c r="C5" s="17">
        <f>IF([1]Allegations!U4="","",[1]Allegations!U4)</f>
        <v>44728</v>
      </c>
      <c r="D5" s="18" t="str">
        <f>IF([1]Allegations!B4="","",HYPERLINK([1]Allegations!B4))</f>
        <v>https://www.business-humanrights.org/en/latest-news/deaths-by-suicide/</v>
      </c>
      <c r="E5" t="str">
        <f>IF([1]Allegations!M4="","",[1]Allegations!M4)</f>
        <v>NGO</v>
      </c>
      <c r="F5" t="str">
        <f>IF([1]Allegations!L4="","",[1]Allegations!L4)</f>
        <v>Migrant &amp; immigrant workers (1 - NP - Cleaning &amp; maintenance)</v>
      </c>
      <c r="G5">
        <f>IF([1]Allegations!T4="","",[1]Allegations!T4)</f>
        <v>1</v>
      </c>
      <c r="H5" t="str">
        <f>IF([1]Allegations!X4="","",[1]Allegations!X4)</f>
        <v>Mahamad Nadaf Masur Dhuniya from Nepal worked in Qatar in cleaning services in exchange for USD250 per month, a job he took out a loan worth USD3670 to secure. Mahamad was found dead after he took his own life in August 2021.</v>
      </c>
      <c r="I5" s="1" t="str">
        <f>IF([1]Allegations!K4="","",[1]Allegations!K4)</f>
        <v>Deaths;Recruitment Fees</v>
      </c>
      <c r="J5" t="str">
        <f>IF([1]Allegations!C4="","",[1]Allegations!C4)</f>
        <v/>
      </c>
      <c r="K5" t="str">
        <f>IF([1]Allegations!F4="","",[1]Allegations!F4)</f>
        <v/>
      </c>
      <c r="L5" t="str">
        <f>IF([1]Allegations!G4="","",[1]Allegations!G4)</f>
        <v/>
      </c>
      <c r="M5" t="str">
        <f>IF([1]Allegations!H4="","",[1]Allegations!H4)</f>
        <v/>
      </c>
      <c r="N5" t="str">
        <f>IF([1]Allegations!I4="","",[1]Allegations!I4)</f>
        <v/>
      </c>
      <c r="O5" s="1" t="str">
        <f>IF([1]Allegations!J4="","",[1]Allegations!J4)</f>
        <v>Not Reported (Employer - Cleaning &amp; maintenance)</v>
      </c>
      <c r="P5" t="str">
        <f>IF([1]Allegations!N4="","",[1]Allegations!N4)</f>
        <v>No</v>
      </c>
      <c r="Q5" t="str">
        <f>IF([1]Allegations!O4="","",[1]Allegations!O4)</f>
        <v/>
      </c>
      <c r="R5" s="18" t="str">
        <f>IF(AND([1]Allegations!R4="",[1]Allegations!P4=""),"",IF(AND(NOT([1]Allegations!R4=""),[1]Allegations!P4=""),HYPERLINK([1]Allegations!R4),HYPERLINK([1]Allegations!P4)))</f>
        <v/>
      </c>
      <c r="S5" s="1" t="str">
        <f>IF([1]Allegations!Q4="","",[1]Allegations!Q4)</f>
        <v>None reported.</v>
      </c>
      <c r="T5" t="str">
        <f t="shared" si="0"/>
        <v>x</v>
      </c>
      <c r="U5" t="str">
        <f t="shared" si="1"/>
        <v/>
      </c>
      <c r="V5" t="str">
        <f t="shared" si="2"/>
        <v/>
      </c>
      <c r="W5" t="str">
        <f t="shared" si="3"/>
        <v/>
      </c>
      <c r="X5" t="str">
        <f t="shared" si="4"/>
        <v/>
      </c>
      <c r="Y5" t="str">
        <f t="shared" si="5"/>
        <v/>
      </c>
      <c r="Z5" t="str">
        <f t="shared" si="6"/>
        <v/>
      </c>
      <c r="AA5" s="1" t="str">
        <f t="shared" si="7"/>
        <v>x</v>
      </c>
      <c r="AB5" s="19" t="str">
        <f t="shared" si="8"/>
        <v>Cleaning &amp; maintenance</v>
      </c>
    </row>
    <row r="6" spans="1:28" x14ac:dyDescent="0.25">
      <c r="A6" s="1">
        <f>[1]Allegations!V5</f>
        <v>3955</v>
      </c>
      <c r="B6" t="str">
        <f>IF([1]Allegations!S5="Location unknown","Location unknown",VLOOKUP([1]Allegations!S5,[1]!map_alpha2[#Data],2,FALSE))</f>
        <v>Qatar</v>
      </c>
      <c r="C6" s="17">
        <f>IF([1]Allegations!U5="","",[1]Allegations!U5)</f>
        <v>44728</v>
      </c>
      <c r="D6" s="18" t="str">
        <f>IF([1]Allegations!B5="","",HYPERLINK([1]Allegations!B5))</f>
        <v>https://www.business-humanrights.org/en/latest-news/deaths-by-suicide/</v>
      </c>
      <c r="E6" t="str">
        <f>IF([1]Allegations!M5="","",[1]Allegations!M5)</f>
        <v>NGO</v>
      </c>
      <c r="F6" t="str">
        <f>IF([1]Allegations!L5="","",[1]Allegations!L5)</f>
        <v>Migrant &amp; immigrant workers (1 - NP - Construction)</v>
      </c>
      <c r="G6">
        <f>IF([1]Allegations!T5="","",[1]Allegations!T5)</f>
        <v>1</v>
      </c>
      <c r="H6" t="str">
        <f>IF([1]Allegations!X5="","",[1]Allegations!X5)</f>
        <v>Ram Kumar Mukhiya Bin was a Nepali construction worker in Qatar. He borrowed USD6545, part of which he used to pay recruitment and travel expenses for the job. Ram Kumar was made to do harsh work which caused him physical pain, for long hours and under high temperatures for USD250 a month, which his family said made him distressed and unable to pay back his loan as it was all used to support his family. Ram Kumar was found dead by suicide in his labour camp in September 2020,  only seven months after starting work in Qatar.</v>
      </c>
      <c r="I6" s="1" t="str">
        <f>IF([1]Allegations!K5="","",[1]Allegations!K5)</f>
        <v>Deaths;Recruitment Fees</v>
      </c>
      <c r="J6" t="str">
        <f>IF([1]Allegations!C5="","",[1]Allegations!C5)</f>
        <v/>
      </c>
      <c r="K6" t="str">
        <f>IF([1]Allegations!F5="","",[1]Allegations!F5)</f>
        <v/>
      </c>
      <c r="L6" t="str">
        <f>IF([1]Allegations!G5="","",[1]Allegations!G5)</f>
        <v/>
      </c>
      <c r="M6" t="str">
        <f>IF([1]Allegations!H5="","",[1]Allegations!H5)</f>
        <v/>
      </c>
      <c r="N6" t="str">
        <f>IF([1]Allegations!I5="","",[1]Allegations!I5)</f>
        <v/>
      </c>
      <c r="O6" s="1" t="str">
        <f>IF([1]Allegations!J5="","",[1]Allegations!J5)</f>
        <v>Not Reported (Employer - Construction)</v>
      </c>
      <c r="P6" t="str">
        <f>IF([1]Allegations!N5="","",[1]Allegations!N5)</f>
        <v>No</v>
      </c>
      <c r="Q6" t="str">
        <f>IF([1]Allegations!O5="","",[1]Allegations!O5)</f>
        <v/>
      </c>
      <c r="R6" s="18" t="str">
        <f>IF(AND([1]Allegations!R5="",[1]Allegations!P5=""),"",IF(AND(NOT([1]Allegations!R5=""),[1]Allegations!P5=""),HYPERLINK([1]Allegations!R5),HYPERLINK([1]Allegations!P5)))</f>
        <v/>
      </c>
      <c r="S6" s="1" t="str">
        <f>IF([1]Allegations!Q5="","",[1]Allegations!Q5)</f>
        <v>Ram's family received compensation from Nepal's Foreign Employment Welfare Fund worth USD5000 and from the Nepali insurance scheme worth USD112000 which they used to pay back the outstanding debt.</v>
      </c>
      <c r="T6" t="str">
        <f t="shared" si="0"/>
        <v>x</v>
      </c>
      <c r="U6" t="str">
        <f t="shared" si="1"/>
        <v/>
      </c>
      <c r="V6" t="str">
        <f t="shared" si="2"/>
        <v/>
      </c>
      <c r="W6" t="str">
        <f t="shared" si="3"/>
        <v/>
      </c>
      <c r="X6" t="str">
        <f t="shared" si="4"/>
        <v/>
      </c>
      <c r="Y6" t="str">
        <f t="shared" si="5"/>
        <v/>
      </c>
      <c r="Z6" t="str">
        <f t="shared" si="6"/>
        <v/>
      </c>
      <c r="AA6" s="1" t="str">
        <f t="shared" si="7"/>
        <v>x</v>
      </c>
      <c r="AB6" s="19" t="str">
        <f t="shared" si="8"/>
        <v>Construction</v>
      </c>
    </row>
    <row r="7" spans="1:28" x14ac:dyDescent="0.25">
      <c r="A7" s="1">
        <f>[1]Allegations!V6</f>
        <v>3954</v>
      </c>
      <c r="B7" t="str">
        <f>IF([1]Allegations!S6="Location unknown","Location unknown",VLOOKUP([1]Allegations!S6,[1]!map_alpha2[#Data],2,FALSE))</f>
        <v>Qatar</v>
      </c>
      <c r="C7" s="17">
        <f>IF([1]Allegations!U6="","",[1]Allegations!U6)</f>
        <v>44733</v>
      </c>
      <c r="D7" s="18" t="str">
        <f>IF([1]Allegations!B6="","",HYPERLINK([1]Allegations!B6))</f>
        <v>https://www.business-humanrights.org/en/latest-news/nepali-worker-toiled-for-five-months-without-pay-in-qatar-before-being-sent-by-agent-to-malaysia-where-he-worked-without-days-off-for-four-years/</v>
      </c>
      <c r="E7" t="str">
        <f>IF([1]Allegations!M6="","",[1]Allegations!M6)</f>
        <v>News outlet</v>
      </c>
      <c r="F7" t="str">
        <f>IF([1]Allegations!L6="","",[1]Allegations!L6)</f>
        <v>Migrant &amp; immigrant workers (1 - NP - Construction)</v>
      </c>
      <c r="G7">
        <f>IF([1]Allegations!T6="","",[1]Allegations!T6)</f>
        <v>1</v>
      </c>
      <c r="H7" t="str">
        <f>IF([1]Allegations!X6="","",[1]Allegations!X6)</f>
        <v>Nepali electrician in Qatar reported not being paid his salary for five months. He had paid almost USD760 to his recruitment agent for the job. After deciding to return to Nepali following this ordeal, his agent then sent him to Malaysia for a different job to avoid reimbursing him for the recruitment fees.</v>
      </c>
      <c r="I7" s="1" t="str">
        <f>IF([1]Allegations!K6="","",[1]Allegations!K6)</f>
        <v>Non-payment of Wages;Recruitment Fees</v>
      </c>
      <c r="J7" t="str">
        <f>IF([1]Allegations!C6="","",[1]Allegations!C6)</f>
        <v/>
      </c>
      <c r="K7" t="str">
        <f>IF([1]Allegations!F6="","",[1]Allegations!F6)</f>
        <v/>
      </c>
      <c r="L7" t="str">
        <f>IF([1]Allegations!G6="","",[1]Allegations!G6)</f>
        <v/>
      </c>
      <c r="M7" t="str">
        <f>IF([1]Allegations!H6="","",[1]Allegations!H6)</f>
        <v/>
      </c>
      <c r="N7" t="str">
        <f>IF([1]Allegations!I6="","",[1]Allegations!I6)</f>
        <v/>
      </c>
      <c r="O7" s="1" t="str">
        <f>IF([1]Allegations!J6="","",[1]Allegations!J6)</f>
        <v>Not Reported (Employer - Construction);Not Reported (Recruiter - Recruitment agencies)</v>
      </c>
      <c r="P7" t="str">
        <f>IF([1]Allegations!N6="","",[1]Allegations!N6)</f>
        <v>No</v>
      </c>
      <c r="Q7" t="str">
        <f>IF([1]Allegations!O6="","",[1]Allegations!O6)</f>
        <v/>
      </c>
      <c r="R7" s="18" t="str">
        <f>IF(AND([1]Allegations!R6="",[1]Allegations!P6=""),"",IF(AND(NOT([1]Allegations!R6=""),[1]Allegations!P6=""),HYPERLINK([1]Allegations!R6),HYPERLINK([1]Allegations!P6)))</f>
        <v/>
      </c>
      <c r="S7" s="1" t="str">
        <f>IF([1]Allegations!Q6="","",[1]Allegations!Q6)</f>
        <v>The worker demanded the repayment of recruitment fees from his agent for the Qatar job for ten months before he eventually paid him back.</v>
      </c>
      <c r="T7" t="str">
        <f t="shared" si="0"/>
        <v>x</v>
      </c>
      <c r="U7" t="str">
        <f t="shared" si="1"/>
        <v/>
      </c>
      <c r="V7" t="str">
        <f t="shared" si="2"/>
        <v/>
      </c>
      <c r="W7" t="str">
        <f t="shared" si="3"/>
        <v/>
      </c>
      <c r="X7" t="str">
        <f t="shared" si="4"/>
        <v/>
      </c>
      <c r="Y7" t="str">
        <f t="shared" si="5"/>
        <v/>
      </c>
      <c r="Z7" t="str">
        <f t="shared" si="6"/>
        <v/>
      </c>
      <c r="AA7" s="1" t="str">
        <f t="shared" si="7"/>
        <v/>
      </c>
      <c r="AB7" s="19" t="str">
        <f t="shared" si="8"/>
        <v>Construction;Recruitment agencies</v>
      </c>
    </row>
    <row r="8" spans="1:28" x14ac:dyDescent="0.25">
      <c r="A8" s="1">
        <f>[1]Allegations!V7</f>
        <v>3953</v>
      </c>
      <c r="B8" t="str">
        <f>IF([1]Allegations!S7="Location unknown","Location unknown",VLOOKUP([1]Allegations!S7,[1]!map_alpha2[#Data],2,FALSE))</f>
        <v>United Arab Emirates</v>
      </c>
      <c r="C8" s="17">
        <f>IF([1]Allegations!U7="","",[1]Allegations!U7)</f>
        <v>44738</v>
      </c>
      <c r="D8" s="18" t="str">
        <f>IF([1]Allegations!B7="","",HYPERLINK([1]Allegations!B7))</f>
        <v>https://www.business-humanrights.org/en/latest-news/uae-legal-advisor-says-employers-should-cancel-visas-immediately-upon-employee-resignation-to-avoid-travel-restrictions/</v>
      </c>
      <c r="E8" t="str">
        <f>IF([1]Allegations!M7="","",[1]Allegations!M7)</f>
        <v>News outlet</v>
      </c>
      <c r="F8" t="str">
        <f>IF([1]Allegations!L7="","",[1]Allegations!L7)</f>
        <v>Migrant &amp; immigrant workers (1 - Unknown Location - Unknown Sector)</v>
      </c>
      <c r="G8">
        <f>IF([1]Allegations!T7="","",[1]Allegations!T7)</f>
        <v>1</v>
      </c>
      <c r="H8" t="str">
        <f>IF([1]Allegations!X7="","",[1]Allegations!X7)</f>
        <v>One worker for an unnamed company in the UAE reported that since their resignation their visa cancellation is yet to be finalised, this has restricted their ability to leave and return to the UAE. Employers are required to cancel visas after end of service immediately.</v>
      </c>
      <c r="I8" s="1" t="str">
        <f>IF([1]Allegations!K7="","",[1]Allegations!K7)</f>
        <v>Restricted Mobility</v>
      </c>
      <c r="J8" t="str">
        <f>IF([1]Allegations!C7="","",[1]Allegations!C7)</f>
        <v/>
      </c>
      <c r="K8" t="str">
        <f>IF([1]Allegations!F7="","",[1]Allegations!F7)</f>
        <v/>
      </c>
      <c r="L8" t="str">
        <f>IF([1]Allegations!G7="","",[1]Allegations!G7)</f>
        <v/>
      </c>
      <c r="M8" t="str">
        <f>IF([1]Allegations!H7="","",[1]Allegations!H7)</f>
        <v/>
      </c>
      <c r="N8" t="str">
        <f>IF([1]Allegations!I7="","",[1]Allegations!I7)</f>
        <v/>
      </c>
      <c r="O8" s="1" t="str">
        <f>IF([1]Allegations!J7="","",[1]Allegations!J7)</f>
        <v>Not Reported (Employer - Sector not reported/applicable)</v>
      </c>
      <c r="P8" t="str">
        <f>IF([1]Allegations!N7="","",[1]Allegations!N7)</f>
        <v>No</v>
      </c>
      <c r="Q8" t="str">
        <f>IF([1]Allegations!O7="","",[1]Allegations!O7)</f>
        <v/>
      </c>
      <c r="R8" s="18" t="str">
        <f>IF(AND([1]Allegations!R7="",[1]Allegations!P7=""),"",IF(AND(NOT([1]Allegations!R7=""),[1]Allegations!P7=""),HYPERLINK([1]Allegations!R7),HYPERLINK([1]Allegations!P7)))</f>
        <v/>
      </c>
      <c r="S8" s="1" t="str">
        <f>IF([1]Allegations!Q7="","",[1]Allegations!Q7)</f>
        <v>None reported.</v>
      </c>
      <c r="T8" t="str">
        <f t="shared" si="0"/>
        <v/>
      </c>
      <c r="U8" t="str">
        <f t="shared" si="1"/>
        <v>x</v>
      </c>
      <c r="V8" t="str">
        <f t="shared" si="2"/>
        <v/>
      </c>
      <c r="W8" t="str">
        <f t="shared" si="3"/>
        <v/>
      </c>
      <c r="X8" t="str">
        <f t="shared" si="4"/>
        <v/>
      </c>
      <c r="Y8" t="str">
        <f t="shared" si="5"/>
        <v/>
      </c>
      <c r="Z8" t="str">
        <f t="shared" si="6"/>
        <v/>
      </c>
      <c r="AA8" s="1" t="str">
        <f t="shared" si="7"/>
        <v/>
      </c>
      <c r="AB8" s="19" t="str">
        <f t="shared" si="8"/>
        <v>Sector not reported/applicable</v>
      </c>
    </row>
    <row r="9" spans="1:28" x14ac:dyDescent="0.25">
      <c r="A9" s="1">
        <f>[1]Allegations!V8</f>
        <v>3952</v>
      </c>
      <c r="B9" t="str">
        <f>IF([1]Allegations!S8="Location unknown","Location unknown",VLOOKUP([1]Allegations!S8,[1]!map_alpha2[#Data],2,FALSE))</f>
        <v>Oman</v>
      </c>
      <c r="C9" s="17">
        <f>IF([1]Allegations!U8="","",[1]Allegations!U8)</f>
        <v>44738</v>
      </c>
      <c r="D9" s="18" t="str">
        <f>IF([1]Allegations!B8="","",HYPERLINK([1]Allegations!B8))</f>
        <v>https://www.business-humanrights.org/en/latest-news/gulf-summer-midday-work-bans-might-be-insufficient-as-temperatures-expected-to-continue-increasing-to-unhealthy-levels-due-to-climate-change/</v>
      </c>
      <c r="E9" t="str">
        <f>IF([1]Allegations!M8="","",[1]Allegations!M8)</f>
        <v>News outlet</v>
      </c>
      <c r="F9" t="str">
        <f>IF([1]Allegations!L8="","",[1]Allegations!L8)</f>
        <v>Migrant &amp; immigrant workers (1 - IN - Construction)</v>
      </c>
      <c r="G9">
        <f>IF([1]Allegations!T8="","",[1]Allegations!T8)</f>
        <v>1</v>
      </c>
      <c r="H9" t="str">
        <f>IF([1]Allegations!X8="","",[1]Allegations!X8)</f>
        <v>Indian construction worker in Oman reported suffering from severe heat as his job demands working in high temperatures.</v>
      </c>
      <c r="I9" s="1" t="str">
        <f>IF([1]Allegations!K8="","",[1]Allegations!K8)</f>
        <v>Health: General (including workplace health &amp; safety)</v>
      </c>
      <c r="J9" t="str">
        <f>IF([1]Allegations!C8="","",[1]Allegations!C8)</f>
        <v/>
      </c>
      <c r="K9" t="str">
        <f>IF([1]Allegations!F8="","",[1]Allegations!F8)</f>
        <v/>
      </c>
      <c r="L9" t="str">
        <f>IF([1]Allegations!G8="","",[1]Allegations!G8)</f>
        <v/>
      </c>
      <c r="M9" t="str">
        <f>IF([1]Allegations!H8="","",[1]Allegations!H8)</f>
        <v/>
      </c>
      <c r="N9" t="str">
        <f>IF([1]Allegations!I8="","",[1]Allegations!I8)</f>
        <v/>
      </c>
      <c r="O9" s="1" t="str">
        <f>IF([1]Allegations!J8="","",[1]Allegations!J8)</f>
        <v>Not Reported (Employer - Construction)</v>
      </c>
      <c r="P9" t="str">
        <f>IF([1]Allegations!N8="","",[1]Allegations!N8)</f>
        <v>No</v>
      </c>
      <c r="Q9" t="str">
        <f>IF([1]Allegations!O8="","",[1]Allegations!O8)</f>
        <v/>
      </c>
      <c r="R9" s="18" t="str">
        <f>IF(AND([1]Allegations!R8="",[1]Allegations!P8=""),"",IF(AND(NOT([1]Allegations!R8=""),[1]Allegations!P8=""),HYPERLINK([1]Allegations!R8),HYPERLINK([1]Allegations!P8)))</f>
        <v/>
      </c>
      <c r="S9" s="1" t="str">
        <f>IF([1]Allegations!Q8="","",[1]Allegations!Q8)</f>
        <v>None reported.</v>
      </c>
      <c r="T9" t="str">
        <f t="shared" si="0"/>
        <v/>
      </c>
      <c r="U9" t="str">
        <f t="shared" si="1"/>
        <v/>
      </c>
      <c r="V9" t="str">
        <f t="shared" si="2"/>
        <v>x</v>
      </c>
      <c r="W9" t="str">
        <f t="shared" si="3"/>
        <v/>
      </c>
      <c r="X9" t="str">
        <f t="shared" si="4"/>
        <v/>
      </c>
      <c r="Y9" t="str">
        <f t="shared" si="5"/>
        <v/>
      </c>
      <c r="Z9" t="str">
        <f t="shared" si="6"/>
        <v/>
      </c>
      <c r="AA9" s="1" t="str">
        <f t="shared" si="7"/>
        <v/>
      </c>
      <c r="AB9" s="19" t="str">
        <f t="shared" si="8"/>
        <v>Construction</v>
      </c>
    </row>
    <row r="10" spans="1:28" x14ac:dyDescent="0.25">
      <c r="A10" s="1">
        <f>[1]Allegations!V9</f>
        <v>3951</v>
      </c>
      <c r="B10" t="str">
        <f>IF([1]Allegations!S9="Location unknown","Location unknown",VLOOKUP([1]Allegations!S9,[1]!map_alpha2[#Data],2,FALSE))</f>
        <v>Kuwait</v>
      </c>
      <c r="C10" s="17">
        <f>IF([1]Allegations!U9="","",[1]Allegations!U9)</f>
        <v>44733</v>
      </c>
      <c r="D10" s="18" t="str">
        <f>IF([1]Allegations!B9="","",HYPERLINK([1]Allegations!B9))</f>
        <v>https://www.business-humanrights.org/en/latest-news/kuwait-recruitment-agency-reportedly-complicit-in-trafficking--confiscating-passport-of-woman-who-was-abused-by-employer-/</v>
      </c>
      <c r="E10" t="str">
        <f>IF([1]Allegations!M9="","",[1]Allegations!M9)</f>
        <v>News outlet</v>
      </c>
      <c r="F10" t="str">
        <f>IF([1]Allegations!L9="","",[1]Allegations!L9)</f>
        <v>Migrant &amp; immigrant workers (1 - IN - Domestic worker agencies)</v>
      </c>
      <c r="G10">
        <f>IF([1]Allegations!T9="","",[1]Allegations!T9)</f>
        <v>1</v>
      </c>
      <c r="H10" t="str">
        <f>IF([1]Allegations!X9="","",[1]Allegations!X9)</f>
        <v>One Indian domestic worker was trafficked into Kuwait by a recruitment agency by false employment promises. The woman had her passport withheld, and was overworked, only fed two pieces of bread and water, and tortured for refusing to do hard work.</v>
      </c>
      <c r="I10" s="1" t="str">
        <f>IF([1]Allegations!K9="","",[1]Allegations!K9)</f>
        <v>Beatings &amp; violence;Human Trafficking;Restricted Mobility;Right to food;Withholding Passports</v>
      </c>
      <c r="J10" t="str">
        <f>IF([1]Allegations!C9="","",[1]Allegations!C9)</f>
        <v/>
      </c>
      <c r="K10" t="str">
        <f>IF([1]Allegations!F9="","",[1]Allegations!F9)</f>
        <v/>
      </c>
      <c r="L10" t="str">
        <f>IF([1]Allegations!G9="","",[1]Allegations!G9)</f>
        <v/>
      </c>
      <c r="M10" t="str">
        <f>IF([1]Allegations!H9="","",[1]Allegations!H9)</f>
        <v/>
      </c>
      <c r="N10" t="str">
        <f>IF([1]Allegations!I9="","",[1]Allegations!I9)</f>
        <v/>
      </c>
      <c r="O10" s="1" t="str">
        <f>IF([1]Allegations!J9="","",[1]Allegations!J9)</f>
        <v>Not Reported (Recruiter - Recruitment agencies)</v>
      </c>
      <c r="P10" t="str">
        <f>IF([1]Allegations!N9="","",[1]Allegations!N9)</f>
        <v>No</v>
      </c>
      <c r="Q10" t="str">
        <f>IF([1]Allegations!O9="","",[1]Allegations!O9)</f>
        <v/>
      </c>
      <c r="R10" s="18" t="str">
        <f>IF(AND([1]Allegations!R9="",[1]Allegations!P9=""),"",IF(AND(NOT([1]Allegations!R9=""),[1]Allegations!P9=""),HYPERLINK([1]Allegations!R9),HYPERLINK([1]Allegations!P9)))</f>
        <v/>
      </c>
      <c r="S10" s="1" t="str">
        <f>IF([1]Allegations!Q9="","",[1]Allegations!Q9)</f>
        <v>The woman reported her case to police, which has been registered as a case of human trafficking in addition to other charges.</v>
      </c>
      <c r="T10" t="str">
        <f t="shared" si="0"/>
        <v/>
      </c>
      <c r="U10" t="str">
        <f t="shared" si="1"/>
        <v>x</v>
      </c>
      <c r="V10" t="str">
        <f t="shared" si="2"/>
        <v/>
      </c>
      <c r="W10" t="str">
        <f t="shared" si="3"/>
        <v>x</v>
      </c>
      <c r="X10" t="str">
        <f t="shared" si="4"/>
        <v>x</v>
      </c>
      <c r="Y10" t="str">
        <f t="shared" si="5"/>
        <v>x</v>
      </c>
      <c r="Z10" t="str">
        <f t="shared" si="6"/>
        <v/>
      </c>
      <c r="AA10" s="1" t="str">
        <f t="shared" si="7"/>
        <v/>
      </c>
      <c r="AB10" s="19" t="str">
        <f t="shared" si="8"/>
        <v>Recruitment agencies</v>
      </c>
    </row>
    <row r="11" spans="1:28" x14ac:dyDescent="0.25">
      <c r="A11" s="1">
        <f>[1]Allegations!V10</f>
        <v>3948</v>
      </c>
      <c r="B11" t="str">
        <f>IF([1]Allegations!S10="Location unknown","Location unknown",VLOOKUP([1]Allegations!S10,[1]!map_alpha2[#Data],2,FALSE))</f>
        <v>Qatar</v>
      </c>
      <c r="C11" s="17">
        <f>IF([1]Allegations!U10="","",[1]Allegations!U10)</f>
        <v>44728</v>
      </c>
      <c r="D11" s="18" t="str">
        <f>IF([1]Allegations!B10="","",HYPERLINK([1]Allegations!B10))</f>
        <v>https://www.business-humanrights.org/en/latest-news/deaths-by-suicide/</v>
      </c>
      <c r="E11" t="str">
        <f>IF([1]Allegations!M10="","",[1]Allegations!M10)</f>
        <v>NGO</v>
      </c>
      <c r="F11" t="str">
        <f>IF([1]Allegations!L10="","",[1]Allegations!L10)</f>
        <v>Migrant &amp; immigrant workers (1 - NP - Construction)</v>
      </c>
      <c r="G11">
        <f>IF([1]Allegations!T10="","",[1]Allegations!T10)</f>
        <v>1</v>
      </c>
      <c r="H11" t="str">
        <f>IF([1]Allegations!X10="","",[1]Allegations!X10)</f>
        <v>Deb Bahadur Batala was a construction worker from Nepal for Qatar-based Jefferson International Trading &amp; Contracting. Deb's body was found in his dorm after he took his own life. His contract expired before his death so his family was not eligible for compensation, which left them destitute.</v>
      </c>
      <c r="I11" s="1" t="str">
        <f>IF([1]Allegations!K10="","",[1]Allegations!K10)</f>
        <v>Deaths</v>
      </c>
      <c r="J11" t="str">
        <f>IF([1]Allegations!C10="","",[1]Allegations!C10)</f>
        <v>Jefferson International Trading &amp; Contracting (Employer)</v>
      </c>
      <c r="K11" t="str">
        <f>IF([1]Allegations!F10="","",[1]Allegations!F10)</f>
        <v>Construction</v>
      </c>
      <c r="L11" t="str">
        <f>IF([1]Allegations!G10="","",[1]Allegations!G10)</f>
        <v/>
      </c>
      <c r="M11" t="str">
        <f>IF([1]Allegations!H10="","",[1]Allegations!H10)</f>
        <v/>
      </c>
      <c r="N11" t="str">
        <f>IF([1]Allegations!I10="","",[1]Allegations!I10)</f>
        <v/>
      </c>
      <c r="O11" s="1" t="str">
        <f>IF([1]Allegations!J10="","",[1]Allegations!J10)</f>
        <v/>
      </c>
      <c r="P11" t="str">
        <f>IF([1]Allegations!N10="","",[1]Allegations!N10)</f>
        <v>Yes</v>
      </c>
      <c r="Q11" t="str">
        <f>IF([1]Allegations!O10="","",[1]Allegations!O10)</f>
        <v>The Resource Centre</v>
      </c>
      <c r="R11" s="18" t="str">
        <f>IF(AND([1]Allegations!R10="",[1]Allegations!P10=""),"",IF(AND(NOT([1]Allegations!R10=""),[1]Allegations!P10=""),HYPERLINK([1]Allegations!R10),HYPERLINK([1]Allegations!P10)))</f>
        <v>https://www.business-humanrights.org/en/latest-news/gulf-loans-for-recruitment-fees-low-delayed-wages-could-be-factors-leading-to-suicide-among-nepali-workers-according-to-families-jefferson-qatar-tractor-did-not-respond/</v>
      </c>
      <c r="S11" s="1" t="str">
        <f>IF([1]Allegations!Q10="","",[1]Allegations!Q10)</f>
        <v>The Resource Centre reached out to Jefferson International but they did not respond.</v>
      </c>
      <c r="T11" t="str">
        <f t="shared" si="0"/>
        <v/>
      </c>
      <c r="U11" t="str">
        <f t="shared" si="1"/>
        <v/>
      </c>
      <c r="V11" t="str">
        <f t="shared" si="2"/>
        <v/>
      </c>
      <c r="W11" t="str">
        <f t="shared" si="3"/>
        <v/>
      </c>
      <c r="X11" t="str">
        <f t="shared" si="4"/>
        <v/>
      </c>
      <c r="Y11" t="str">
        <f t="shared" si="5"/>
        <v/>
      </c>
      <c r="Z11" t="str">
        <f t="shared" si="6"/>
        <v/>
      </c>
      <c r="AA11" s="1" t="str">
        <f t="shared" si="7"/>
        <v>x</v>
      </c>
      <c r="AB11" s="19" t="str">
        <f t="shared" si="8"/>
        <v>Construction</v>
      </c>
    </row>
    <row r="12" spans="1:28" x14ac:dyDescent="0.25">
      <c r="A12" s="1">
        <f>[1]Allegations!V11</f>
        <v>3950</v>
      </c>
      <c r="B12" t="str">
        <f>IF([1]Allegations!S11="Location unknown","Location unknown",VLOOKUP([1]Allegations!S11,[1]!map_alpha2[#Data],2,FALSE))</f>
        <v>Qatar</v>
      </c>
      <c r="C12" s="17">
        <f>IF([1]Allegations!U11="","",[1]Allegations!U11)</f>
        <v>44728</v>
      </c>
      <c r="D12" s="18" t="str">
        <f>IF([1]Allegations!B11="","",HYPERLINK([1]Allegations!B11))</f>
        <v>https://www.business-humanrights.org/en/latest-news/deaths-by-suicide/</v>
      </c>
      <c r="E12" t="str">
        <f>IF([1]Allegations!M11="","",[1]Allegations!M11)</f>
        <v>NGO</v>
      </c>
      <c r="F12" t="str">
        <f>IF([1]Allegations!L11="","",[1]Allegations!L11)</f>
        <v>Migrant &amp; immigrant workers (1 - NP - Construction)</v>
      </c>
      <c r="G12">
        <f>IF([1]Allegations!T11="","",[1]Allegations!T11)</f>
        <v>1</v>
      </c>
      <c r="H12" t="str">
        <f>IF([1]Allegations!X11="","",[1]Allegations!X11)</f>
        <v>Bal Bahadur Kami was a plaster worker from Nepal for Qatar-based SAK Trading &amp; Contracting for USD245 per month. Bal took out a USD490 loan to cover recruitment fees, in addition to another loan to support his family. Bal was found dead in his room after he took away his own life. His family said the low wage, plus at times not being paid for months, and the burden of loans contributed to his untimely death.</v>
      </c>
      <c r="I12" s="1" t="str">
        <f>IF([1]Allegations!K11="","",[1]Allegations!K11)</f>
        <v>Deaths;Non-payment of Wages;Recruitment Fees</v>
      </c>
      <c r="J12" t="str">
        <f>IF([1]Allegations!C11="","",[1]Allegations!C11)</f>
        <v>SAK Trading and Contracting (Employer)</v>
      </c>
      <c r="K12" t="str">
        <f>IF([1]Allegations!F11="","",[1]Allegations!F11)</f>
        <v>Construction</v>
      </c>
      <c r="L12" t="str">
        <f>IF([1]Allegations!G11="","",[1]Allegations!G11)</f>
        <v/>
      </c>
      <c r="M12" t="str">
        <f>IF([1]Allegations!H11="","",[1]Allegations!H11)</f>
        <v/>
      </c>
      <c r="N12" t="str">
        <f>IF([1]Allegations!I11="","",[1]Allegations!I11)</f>
        <v/>
      </c>
      <c r="O12" s="1" t="str">
        <f>IF([1]Allegations!J11="","",[1]Allegations!J11)</f>
        <v/>
      </c>
      <c r="P12" t="str">
        <f>IF([1]Allegations!N11="","",[1]Allegations!N11)</f>
        <v>No</v>
      </c>
      <c r="Q12" t="str">
        <f>IF([1]Allegations!O11="","",[1]Allegations!O11)</f>
        <v/>
      </c>
      <c r="R12" s="18" t="str">
        <f>IF(AND([1]Allegations!R11="",[1]Allegations!P11=""),"",IF(AND(NOT([1]Allegations!R11=""),[1]Allegations!P11=""),HYPERLINK([1]Allegations!R11),HYPERLINK([1]Allegations!P11)))</f>
        <v/>
      </c>
      <c r="S12" s="1" t="str">
        <f>IF([1]Allegations!Q11="","",[1]Allegations!Q11)</f>
        <v>The Resource Centre intended to reach out to SAK Trading and Contracting but could not find working contact information.</v>
      </c>
      <c r="T12" t="str">
        <f t="shared" si="0"/>
        <v>x</v>
      </c>
      <c r="U12" t="str">
        <f t="shared" si="1"/>
        <v/>
      </c>
      <c r="V12" t="str">
        <f t="shared" si="2"/>
        <v/>
      </c>
      <c r="W12" t="str">
        <f t="shared" si="3"/>
        <v/>
      </c>
      <c r="X12" t="str">
        <f t="shared" si="4"/>
        <v/>
      </c>
      <c r="Y12" t="str">
        <f t="shared" si="5"/>
        <v/>
      </c>
      <c r="Z12" t="str">
        <f t="shared" si="6"/>
        <v/>
      </c>
      <c r="AA12" s="1" t="str">
        <f t="shared" si="7"/>
        <v>x</v>
      </c>
      <c r="AB12" s="19" t="str">
        <f t="shared" si="8"/>
        <v>Construction</v>
      </c>
    </row>
    <row r="13" spans="1:28" x14ac:dyDescent="0.25">
      <c r="A13" s="1">
        <f>[1]Allegations!V12</f>
        <v>3577</v>
      </c>
      <c r="B13" t="str">
        <f>IF([1]Allegations!S12="Location unknown","Location unknown",VLOOKUP([1]Allegations!S12,[1]!map_alpha2[#Data],2,FALSE))</f>
        <v>Saudi Arabia</v>
      </c>
      <c r="C13" s="17">
        <f>IF([1]Allegations!U12="","",[1]Allegations!U12)</f>
        <v>44712</v>
      </c>
      <c r="D13" s="18" t="str">
        <f>IF([1]Allegations!B12="","",HYPERLINK([1]Allegations!B12))</f>
        <v>https://www.business-humanrights.org/en/latest-news/saudi-arabia-allegations-of-discrimination-dismissive-demeaning-workplace-culture-high-staff-turnover-at-neom-mega-project-incl-comments-from-neom/</v>
      </c>
      <c r="E13" t="str">
        <f>IF([1]Allegations!M12="","",[1]Allegations!M12)</f>
        <v>News outlet</v>
      </c>
      <c r="F13" t="str">
        <f>IF([1]Allegations!L12="","",[1]Allegations!L12)</f>
        <v>Migrant &amp; immigrant workers (Unknown Number - GB - Construction);Migrant &amp; immigrant workers (Unknown Number - US - Construction)</v>
      </c>
      <c r="G13" t="str">
        <f>IF([1]Allegations!T12="","",[1]Allegations!T12)</f>
        <v>Number unknown</v>
      </c>
      <c r="H13" t="str">
        <f>IF([1]Allegations!X12="","",[1]Allegations!X12)</f>
        <v>Current and former employees of smart-city project NEOM reported ubiquitous mistreatment at the hand of management against expatriate employees that caused them to leave the company. Employees reported that this included derogatory language, outbursts and gender discrimination.</v>
      </c>
      <c r="I13" s="1" t="str">
        <f>IF([1]Allegations!K12="","",[1]Allegations!K12)</f>
        <v>Intimidation &amp; Threats</v>
      </c>
      <c r="J13" t="str">
        <f>IF([1]Allegations!C12="","",[1]Allegations!C12)</f>
        <v>NEOM Co. (Employer)</v>
      </c>
      <c r="K13" t="str">
        <f>IF([1]Allegations!F12="","",[1]Allegations!F12)</f>
        <v>Construction</v>
      </c>
      <c r="L13" t="str">
        <f>IF([1]Allegations!G12="","",[1]Allegations!G12)</f>
        <v/>
      </c>
      <c r="M13" t="str">
        <f>IF([1]Allegations!H12="","",[1]Allegations!H12)</f>
        <v/>
      </c>
      <c r="N13" t="str">
        <f>IF([1]Allegations!I12="","",[1]Allegations!I12)</f>
        <v/>
      </c>
      <c r="O13" s="1" t="str">
        <f>IF([1]Allegations!J12="","",[1]Allegations!J12)</f>
        <v/>
      </c>
      <c r="P13" t="str">
        <f>IF([1]Allegations!N12="","",[1]Allegations!N12)</f>
        <v>No</v>
      </c>
      <c r="Q13" t="str">
        <f>IF([1]Allegations!O12="","",[1]Allegations!O12)</f>
        <v/>
      </c>
      <c r="R13" s="18" t="str">
        <f>IF(AND([1]Allegations!R12="",[1]Allegations!P12=""),"",IF(AND(NOT([1]Allegations!R12=""),[1]Allegations!P12=""),HYPERLINK([1]Allegations!R12),HYPERLINK([1]Allegations!P12)))</f>
        <v/>
      </c>
      <c r="S13" s="1" t="str">
        <f>IF([1]Allegations!Q12="","",[1]Allegations!Q12)</f>
        <v>Wall Street Journal sought comments for the article from the accused, but NEOM declined.</v>
      </c>
      <c r="T13" t="str">
        <f t="shared" si="0"/>
        <v/>
      </c>
      <c r="U13" t="str">
        <f t="shared" si="1"/>
        <v/>
      </c>
      <c r="V13" t="str">
        <f t="shared" si="2"/>
        <v/>
      </c>
      <c r="W13" t="str">
        <f t="shared" si="3"/>
        <v/>
      </c>
      <c r="X13" t="str">
        <f t="shared" si="4"/>
        <v>x</v>
      </c>
      <c r="Y13" t="str">
        <f t="shared" si="5"/>
        <v/>
      </c>
      <c r="Z13" t="str">
        <f t="shared" si="6"/>
        <v/>
      </c>
      <c r="AA13" s="1" t="str">
        <f t="shared" si="7"/>
        <v/>
      </c>
      <c r="AB13" s="19" t="str">
        <f t="shared" si="8"/>
        <v>Construction</v>
      </c>
    </row>
    <row r="14" spans="1:28" x14ac:dyDescent="0.25">
      <c r="A14" s="1">
        <f>[1]Allegations!V13</f>
        <v>3578</v>
      </c>
      <c r="B14" t="str">
        <f>IF([1]Allegations!S13="Location unknown","Location unknown",VLOOKUP([1]Allegations!S13,[1]!map_alpha2[#Data],2,FALSE))</f>
        <v>Saudi Arabia</v>
      </c>
      <c r="C14" s="17">
        <f>IF([1]Allegations!U13="","",[1]Allegations!U13)</f>
        <v>44705</v>
      </c>
      <c r="D14" s="18" t="str">
        <f>IF([1]Allegations!B13="","",HYPERLINK([1]Allegations!B13))</f>
        <v>https://www.business-humanrights.org/en/latest-news/bangladeshi-woman-held-captive-tortured-in-saudi-arabia/</v>
      </c>
      <c r="E14" t="str">
        <f>IF([1]Allegations!M13="","",[1]Allegations!M13)</f>
        <v>News outlet</v>
      </c>
      <c r="F14" t="str">
        <f>IF([1]Allegations!L13="","",[1]Allegations!L13)</f>
        <v>Migrant &amp; immigrant workers (1 - BD - Domestic worker agencies)</v>
      </c>
      <c r="G14">
        <f>IF([1]Allegations!T13="","",[1]Allegations!T13)</f>
        <v>1</v>
      </c>
      <c r="H14" t="str">
        <f>IF([1]Allegations!X13="","",[1]Allegations!X13)</f>
        <v>A Bangladeshi woman was trafficked into Saudi Arabia through recruitment agency Aziz &amp; Sons. The agency promised a well-paying job, but since April 2022 the woman was held captive, sold, and physically assaulted. The assailants demanded a ransom of USD1,100 from the victim's family in exchange for her release.</v>
      </c>
      <c r="I14" s="1" t="str">
        <f>IF([1]Allegations!K13="","",[1]Allegations!K13)</f>
        <v>Beatings &amp; violence;Human Trafficking;Restricted Mobility</v>
      </c>
      <c r="J14" t="str">
        <f>IF([1]Allegations!C13="","",[1]Allegations!C13)</f>
        <v>Aziz &amp; Sons (Recruiter)</v>
      </c>
      <c r="K14" t="str">
        <f>IF([1]Allegations!F13="","",[1]Allegations!F13)</f>
        <v>Recruitment agencies</v>
      </c>
      <c r="L14" t="str">
        <f>IF([1]Allegations!G13="","",[1]Allegations!G13)</f>
        <v/>
      </c>
      <c r="M14" t="str">
        <f>IF([1]Allegations!H13="","",[1]Allegations!H13)</f>
        <v/>
      </c>
      <c r="N14" t="str">
        <f>IF([1]Allegations!I13="","",[1]Allegations!I13)</f>
        <v/>
      </c>
      <c r="O14" s="1" t="str">
        <f>IF([1]Allegations!J13="","",[1]Allegations!J13)</f>
        <v/>
      </c>
      <c r="P14" t="str">
        <f>IF([1]Allegations!N13="","",[1]Allegations!N13)</f>
        <v>Yes</v>
      </c>
      <c r="Q14" t="str">
        <f>IF([1]Allegations!O13="","",[1]Allegations!O13)</f>
        <v>Resource Centre</v>
      </c>
      <c r="R14" s="18" t="str">
        <f>IF(AND([1]Allegations!R13="",[1]Allegations!P13=""),"",IF(AND(NOT([1]Allegations!R13=""),[1]Allegations!P13=""),HYPERLINK([1]Allegations!R13),HYPERLINK([1]Allegations!P13)))</f>
        <v>https://www.business-humanrights.org/en/latest-news/saudi-arabia-woman-allegedly-physically-abused-and-trafficked-into-country-by-aziz-sons-recruitment-agency-after-employment-promises-co-did-not-respond/</v>
      </c>
      <c r="S14" s="1" t="str">
        <f>IF([1]Allegations!Q13="","",[1]Allegations!Q13)</f>
        <v>The victim's family filed a complaint with the Anti-Human Trafficking Offence Tribunal in Barisal, Bangladesh in May 2022. The Police Bureau of Investigation were instructed by the tribunal judge to investigate the matter.</v>
      </c>
      <c r="T14" t="str">
        <f t="shared" si="0"/>
        <v/>
      </c>
      <c r="U14" t="str">
        <f t="shared" si="1"/>
        <v>x</v>
      </c>
      <c r="V14" t="str">
        <f t="shared" si="2"/>
        <v/>
      </c>
      <c r="W14" t="str">
        <f t="shared" si="3"/>
        <v/>
      </c>
      <c r="X14" t="str">
        <f t="shared" si="4"/>
        <v>x</v>
      </c>
      <c r="Y14" t="str">
        <f t="shared" si="5"/>
        <v>x</v>
      </c>
      <c r="Z14" t="str">
        <f t="shared" si="6"/>
        <v/>
      </c>
      <c r="AA14" s="1" t="str">
        <f t="shared" si="7"/>
        <v/>
      </c>
      <c r="AB14" s="19" t="str">
        <f t="shared" si="8"/>
        <v>Recruitment agencies</v>
      </c>
    </row>
    <row r="15" spans="1:28" x14ac:dyDescent="0.25">
      <c r="A15" s="1">
        <f>[1]Allegations!V14</f>
        <v>3576</v>
      </c>
      <c r="B15" t="str">
        <f>IF([1]Allegations!S14="Location unknown","Location unknown",VLOOKUP([1]Allegations!S14,[1]!map_alpha2[#Data],2,FALSE))</f>
        <v>United Arab Emirates</v>
      </c>
      <c r="C15" s="17">
        <f>IF([1]Allegations!U14="","",[1]Allegations!U14)</f>
        <v>44717</v>
      </c>
      <c r="D15" s="18" t="str">
        <f>IF([1]Allegations!B14="","",HYPERLINK([1]Allegations!B14))</f>
        <v>https://www.business-humanrights.org/en/latest-news/uae-dubai-based-migrant-worker-illegally-paid-50-wages-faced-with-recruitment-fees-on-resigning/</v>
      </c>
      <c r="E15" t="str">
        <f>IF([1]Allegations!M14="","",[1]Allegations!M14)</f>
        <v>News outlet</v>
      </c>
      <c r="F15" t="str">
        <f>IF([1]Allegations!L14="","",[1]Allegations!L14)</f>
        <v>Migrant &amp; immigrant workers (1 - Unknown Location - Unknown Sector)</v>
      </c>
      <c r="G15">
        <f>IF([1]Allegations!T14="","",[1]Allegations!T14)</f>
        <v>1</v>
      </c>
      <c r="H15" t="str">
        <f>IF([1]Allegations!X14="","",[1]Allegations!X14)</f>
        <v>One migrant worker in a Dubai-based firm said they received only 50 percent of the salary stipulated in their contract for the first three months of their employment. When the employee decided to resign from the company, the employer demanded the payment of USD1,633 in visa/cancellation fees as a result of early termination.</v>
      </c>
      <c r="I15" s="1" t="str">
        <f>IF([1]Allegations!K14="","",[1]Allegations!K14)</f>
        <v>Contract Substitution;Non-payment of Wages;Recruitment Fees</v>
      </c>
      <c r="J15" t="str">
        <f>IF([1]Allegations!C14="","",[1]Allegations!C14)</f>
        <v/>
      </c>
      <c r="K15" t="str">
        <f>IF([1]Allegations!F14="","",[1]Allegations!F14)</f>
        <v/>
      </c>
      <c r="L15" t="str">
        <f>IF([1]Allegations!G14="","",[1]Allegations!G14)</f>
        <v/>
      </c>
      <c r="M15" t="str">
        <f>IF([1]Allegations!H14="","",[1]Allegations!H14)</f>
        <v/>
      </c>
      <c r="N15" t="str">
        <f>IF([1]Allegations!I14="","",[1]Allegations!I14)</f>
        <v/>
      </c>
      <c r="O15" s="1" t="str">
        <f>IF([1]Allegations!J14="","",[1]Allegations!J14)</f>
        <v>Not Reported (Employer - Sector not reported/applicable)</v>
      </c>
      <c r="P15" t="str">
        <f>IF([1]Allegations!N14="","",[1]Allegations!N14)</f>
        <v>No</v>
      </c>
      <c r="Q15" t="str">
        <f>IF([1]Allegations!O14="","",[1]Allegations!O14)</f>
        <v/>
      </c>
      <c r="R15" s="18" t="str">
        <f>IF(AND([1]Allegations!R14="",[1]Allegations!P14=""),"",IF(AND(NOT([1]Allegations!R14=""),[1]Allegations!P14=""),HYPERLINK([1]Allegations!R14),HYPERLINK([1]Allegations!P14)))</f>
        <v/>
      </c>
      <c r="S15" s="1" t="str">
        <f>IF([1]Allegations!Q14="","",[1]Allegations!Q14)</f>
        <v>None Reported.</v>
      </c>
      <c r="T15" t="str">
        <f t="shared" si="0"/>
        <v>x</v>
      </c>
      <c r="U15" t="str">
        <f t="shared" si="1"/>
        <v/>
      </c>
      <c r="V15" t="str">
        <f t="shared" si="2"/>
        <v/>
      </c>
      <c r="W15" t="str">
        <f t="shared" si="3"/>
        <v/>
      </c>
      <c r="X15" t="str">
        <f t="shared" si="4"/>
        <v/>
      </c>
      <c r="Y15" t="str">
        <f t="shared" si="5"/>
        <v/>
      </c>
      <c r="Z15" t="str">
        <f t="shared" si="6"/>
        <v/>
      </c>
      <c r="AA15" s="1" t="str">
        <f t="shared" si="7"/>
        <v/>
      </c>
      <c r="AB15" s="19" t="str">
        <f t="shared" si="8"/>
        <v>Sector not reported/applicable</v>
      </c>
    </row>
    <row r="16" spans="1:28" x14ac:dyDescent="0.25">
      <c r="A16" s="1">
        <f>[1]Allegations!V16</f>
        <v>2420</v>
      </c>
      <c r="B16" t="str">
        <f>IF([1]Allegations!S16="Location unknown","Location unknown",VLOOKUP([1]Allegations!S16,[1]!map_alpha2[#Data],2,FALSE))</f>
        <v>Bahrain</v>
      </c>
      <c r="C16" s="17">
        <f>IF([1]Allegations!U16="","",[1]Allegations!U16)</f>
        <v>42570</v>
      </c>
      <c r="D16" s="18" t="str">
        <f>IF([1]Allegations!B16="","",HYPERLINK([1]Allegations!B16))</f>
        <v>https://www.business-humanrights.org/en/latest-news/labourers-protest-over-unpaid-wages-in-bahrain/</v>
      </c>
      <c r="E16" t="str">
        <f>IF([1]Allegations!M16="","",[1]Allegations!M16)</f>
        <v>News outlet</v>
      </c>
      <c r="F16" t="str">
        <f>IF([1]Allegations!L16="","",[1]Allegations!L16)</f>
        <v>Migrant &amp; immigrant workers (Unknown Number - BD - Construction);Migrant &amp; immigrant workers (Unknown Number - Europe &amp; Central Asia - Construction);Migrant &amp; immigrant workers (Unknown Number - IN - Construction);Migrant &amp; immigrant workers (Unknown Number - NP - Construction);Migrant &amp; immigrant workers (Unknown Number - PK - Construction)</v>
      </c>
      <c r="G16">
        <f>IF([1]Allegations!T16="","",[1]Allegations!T16)</f>
        <v>2000</v>
      </c>
      <c r="H16" t="str">
        <f>IF([1]Allegations!X16="","",[1]Allegations!X16)</f>
        <v>Workers for GP Zachariades Civil Engineering have faced repeated difficulties accessing wages since 2016, when they took strike action to protest unpaid wages. The company claimed to be facing financial trouble and several of its private and government contracts went unpaid. In 2020, Migrant-Rights reported that most of those who had received salaries were European; many south Asian workers remain unpaid. The company closed in July 2019. On our website is a list of worker protests and developments. In May 2022, 18 workers were said to still be waiting for their wages. One of those workers was Muhammed Elias from Bangladesh, who died after not being able to afford a life saving heart surgery despite being owed USD21300 in unpaid wages and end of service benefits.</v>
      </c>
      <c r="I16" s="1" t="str">
        <f>IF([1]Allegations!K16="","",[1]Allegations!K16)</f>
        <v>Deaths;Denial of Freedom of Expression/Assembly;Failing to renew visas;Intimidation &amp; Threats;Non-payment of Wages;Precarious/unsuitable living conditions;Right to food</v>
      </c>
      <c r="J16" t="str">
        <f>IF([1]Allegations!C16="","",[1]Allegations!C16)</f>
        <v>GP Zachariades (Employer)</v>
      </c>
      <c r="K16" t="str">
        <f>IF([1]Allegations!F16="","",[1]Allegations!F16)</f>
        <v>Construction</v>
      </c>
      <c r="L16" t="str">
        <f>IF([1]Allegations!G16="","",[1]Allegations!G16)</f>
        <v/>
      </c>
      <c r="M16" t="str">
        <f>IF([1]Allegations!H16="","",[1]Allegations!H16)</f>
        <v/>
      </c>
      <c r="N16" t="str">
        <f>IF([1]Allegations!I16="","",[1]Allegations!I16)</f>
        <v/>
      </c>
      <c r="O16" s="1" t="str">
        <f>IF([1]Allegations!J16="","",[1]Allegations!J16)</f>
        <v/>
      </c>
      <c r="P16" t="str">
        <f>IF([1]Allegations!N16="","",[1]Allegations!N16)</f>
        <v>Yes</v>
      </c>
      <c r="Q16" t="str">
        <f>IF([1]Allegations!O16="","",[1]Allegations!O16)</f>
        <v>Journalist</v>
      </c>
      <c r="R16" s="18" t="str">
        <f>IF(AND([1]Allegations!R16="",[1]Allegations!P16=""),"",IF(AND(NOT([1]Allegations!R16=""),[1]Allegations!P16=""),HYPERLINK([1]Allegations!R16),HYPERLINK([1]Allegations!P16)))</f>
        <v/>
      </c>
      <c r="S16" s="1" t="str">
        <f>IF([1]Allegations!Q16="","",[1]Allegations!Q16)</f>
        <v>The Bahrain Labour Ministry has repeatedly replied to request for comment, both on allegations accompanied by formal complaints and protests. Following protests in January 2017, the Indian Embassy and Bahrain's Labour Ministry intervened to take up the issue with company management. The company paid one set of pending salaries immediately, but then failed to pay the next due salaries. During another January 2017 protest, a protester died after being struck by a tear gas canister fired by police; authorities claimed he had died from natural causes. In February 2020, NGO Migrant Rights reported that those workers who had received salaries were mostly European; those whose salaries remain unpaid are from South Asian countries including Nepal, India, Bangladesh and Pakistan. The 52 workers interviewed by MR also reported that their embassies were not supportive. In 2021, Labour and Social Development Ministry filed a case against the company for failing to settle the wages of 18 expat workers.</v>
      </c>
      <c r="T16" t="str">
        <f t="shared" si="0"/>
        <v>x</v>
      </c>
      <c r="U16" t="str">
        <f t="shared" si="1"/>
        <v>x</v>
      </c>
      <c r="V16" t="str">
        <f t="shared" si="2"/>
        <v/>
      </c>
      <c r="W16" t="str">
        <f t="shared" si="3"/>
        <v>x</v>
      </c>
      <c r="X16" t="str">
        <f t="shared" si="4"/>
        <v>x</v>
      </c>
      <c r="Y16" t="str">
        <f t="shared" si="5"/>
        <v/>
      </c>
      <c r="Z16" t="str">
        <f t="shared" si="6"/>
        <v/>
      </c>
      <c r="AA16" s="1" t="str">
        <f t="shared" si="7"/>
        <v>x</v>
      </c>
      <c r="AB16" s="19" t="str">
        <f t="shared" si="8"/>
        <v>Construction</v>
      </c>
    </row>
    <row r="17" spans="1:28" x14ac:dyDescent="0.25">
      <c r="A17" s="1">
        <f>[1]Allegations!V17</f>
        <v>3552</v>
      </c>
      <c r="B17" t="str">
        <f>IF([1]Allegations!S17="Location unknown","Location unknown",VLOOKUP([1]Allegations!S17,[1]!map_alpha2[#Data],2,FALSE))</f>
        <v>United Arab Emirates</v>
      </c>
      <c r="C17" s="17">
        <f>IF([1]Allegations!U17="","",[1]Allegations!U17)</f>
        <v>44683</v>
      </c>
      <c r="D17" s="18" t="str">
        <f>IF([1]Allegations!B17="","",HYPERLINK([1]Allegations!B17))</f>
        <v>https://www.business-humanrights.org/en/latest-news/deliveroo-backs-off-plan-to-cut-pay-of-uae-delivery-riders-after-strike/</v>
      </c>
      <c r="E17" t="str">
        <f>IF([1]Allegations!M17="","",[1]Allegations!M17)</f>
        <v>News outlet</v>
      </c>
      <c r="F17" t="str">
        <f>IF([1]Allegations!L17="","",[1]Allegations!L17)</f>
        <v>Migrant &amp; immigrant workers (2 - PK - Catering &amp; food services);Migrant &amp; immigrant workers (Unknown Number - PK - Catering &amp; food services)</v>
      </c>
      <c r="G17" t="str">
        <f>IF([1]Allegations!T17="","",[1]Allegations!T17)</f>
        <v>Number unknown</v>
      </c>
      <c r="H17" t="str">
        <f>IF([1]Allegations!X17="","",[1]Allegations!X17)</f>
        <v>In May 2022, thousands of Deliveroo riders, many of which are of Pakistani and South Asian origin, went on a strike to protest Deliveroo's proposed deduction of commission to riders for each delivery by 15 percent, while simultaneously increasing working hours to up to 12 a day, which is in violation of UAE laws capping working hours at eight. Riders were expected to continue paying for accommodation, health insurance, recruitment fees and petrol out of pocket, even as petrol prices saw a significant increase during that period, making it increasingly difficult for riders to make ends meet._x000D_
Additionally, some riders reported an increase in on-the-road casualties in a race to keep up with the boom in demand since the start of the pandemic, while access to healthcare remained very limited.</v>
      </c>
      <c r="I17" s="1" t="str">
        <f>IF([1]Allegations!K17="","",[1]Allegations!K17)</f>
        <v>Deaths;Denial of Freedom of Expression/Assembly;Health: General (including workplace health &amp; safety);Recruitment Fees;Very Low Wages</v>
      </c>
      <c r="J17" t="str">
        <f>IF([1]Allegations!C17="","",[1]Allegations!C17)</f>
        <v>Deliveroo (Client)</v>
      </c>
      <c r="K17" t="str">
        <f>IF([1]Allegations!F17="","",[1]Allegations!F17)</f>
        <v>Food &amp; beverage</v>
      </c>
      <c r="L17" t="str">
        <f>IF([1]Allegations!G17="","",[1]Allegations!G17)</f>
        <v/>
      </c>
      <c r="M17" t="str">
        <f>IF([1]Allegations!H17="","",[1]Allegations!H17)</f>
        <v/>
      </c>
      <c r="N17" t="str">
        <f>IF([1]Allegations!I17="","",[1]Allegations!I17)</f>
        <v/>
      </c>
      <c r="O17" s="1" t="str">
        <f>IF([1]Allegations!J17="","",[1]Allegations!J17)</f>
        <v>Not Reported (Employer - Labour supplier)</v>
      </c>
      <c r="P17" t="str">
        <f>IF([1]Allegations!N17="","",[1]Allegations!N17)</f>
        <v>No</v>
      </c>
      <c r="Q17" t="str">
        <f>IF([1]Allegations!O17="","",[1]Allegations!O17)</f>
        <v/>
      </c>
      <c r="R17" s="18" t="str">
        <f>IF(AND([1]Allegations!R17="",[1]Allegations!P17=""),"",IF(AND(NOT([1]Allegations!R17=""),[1]Allegations!P17=""),HYPERLINK([1]Allegations!R17),HYPERLINK([1]Allegations!P17)))</f>
        <v/>
      </c>
      <c r="S17" s="1" t="str">
        <f>IF([1]Allegations!Q17="","",[1]Allegations!Q17)</f>
        <v>The mass strike and protests against the pay cuts resulted in Deliveroo reversing the pay cuts, keeping the original commission rate, and launching an investigation into the other issues including payment of recruitment fees by the riders.</v>
      </c>
      <c r="T17" t="str">
        <f t="shared" si="0"/>
        <v>x</v>
      </c>
      <c r="U17" t="str">
        <f t="shared" si="1"/>
        <v>x</v>
      </c>
      <c r="V17" t="str">
        <f t="shared" si="2"/>
        <v>x</v>
      </c>
      <c r="W17" t="str">
        <f t="shared" si="3"/>
        <v/>
      </c>
      <c r="X17" t="str">
        <f t="shared" si="4"/>
        <v/>
      </c>
      <c r="Y17" t="str">
        <f t="shared" si="5"/>
        <v/>
      </c>
      <c r="Z17" t="str">
        <f t="shared" si="6"/>
        <v/>
      </c>
      <c r="AA17" s="1" t="str">
        <f t="shared" si="7"/>
        <v>x</v>
      </c>
      <c r="AB17" s="19" t="str">
        <f t="shared" si="8"/>
        <v>Food &amp; beverageLabour supplier</v>
      </c>
    </row>
    <row r="18" spans="1:28" x14ac:dyDescent="0.25">
      <c r="A18" s="1">
        <f>[1]Allegations!V18</f>
        <v>3567</v>
      </c>
      <c r="B18" t="str">
        <f>IF([1]Allegations!S18="Location unknown","Location unknown",VLOOKUP([1]Allegations!S18,[1]!map_alpha2[#Data],2,FALSE))</f>
        <v>United Arab Emirates</v>
      </c>
      <c r="C18" s="17">
        <f>IF([1]Allegations!U18="","",[1]Allegations!U18)</f>
        <v>44691</v>
      </c>
      <c r="D18" s="18" t="str">
        <f>IF([1]Allegations!B18="","",HYPERLINK([1]Allegations!B18))</f>
        <v>https://www.business-humanrights.org/en/latest-news/foreign-food-delivery-drivers-stage-rare-strike-in-dubai/</v>
      </c>
      <c r="E18" t="str">
        <f>IF([1]Allegations!M18="","",[1]Allegations!M18)</f>
        <v>News outlet</v>
      </c>
      <c r="F18" t="str">
        <f>IF([1]Allegations!L18="","",[1]Allegations!L18)</f>
        <v>Migrant &amp; immigrant workers (1 - PK - Catering &amp; food services);Migrant &amp; immigrant workers (20000 - Asia &amp; Pacific - Catering &amp; food services)</v>
      </c>
      <c r="G18" t="str">
        <f>IF([1]Allegations!T18="","",[1]Allegations!T18)</f>
        <v>Number unknown</v>
      </c>
      <c r="H18" t="str">
        <f>IF([1]Allegations!X18="","",[1]Allegations!X18)</f>
        <v>Workers for rideshare company Talabat went on a mass strike in the UAE in May 2022 as it is becoming increasingly difficult to make ends meet with their current pay rate which is around USD2 per order. Workers reported having to pay most of their expenses out-of-pocket including petrol which saw a 30 percent price hike, and one worker said it takes up almost half of their pay. Workers were expected to pay for their health insurance as well, and in the interest of cutting back on expenses, they would opt for a cheaper insurance that was not sufficient to cover road accidents which are common on the job.</v>
      </c>
      <c r="I18" s="1" t="str">
        <f>IF([1]Allegations!K18="","",[1]Allegations!K18)</f>
        <v>Denial of Freedom of Expression/Assembly;Health: General (including workplace health &amp; safety);Recruitment Fees;Very Low Wages</v>
      </c>
      <c r="J18" t="str">
        <f>IF([1]Allegations!C18="","",[1]Allegations!C18)</f>
        <v>Talabat (Client)</v>
      </c>
      <c r="K18" t="str">
        <f>IF([1]Allegations!F18="","",[1]Allegations!F18)</f>
        <v>Food &amp; beverage</v>
      </c>
      <c r="L18" t="str">
        <f>IF([1]Allegations!G18="","",[1]Allegations!G18)</f>
        <v/>
      </c>
      <c r="M18" t="str">
        <f>IF([1]Allegations!H18="","",[1]Allegations!H18)</f>
        <v/>
      </c>
      <c r="N18" t="str">
        <f>IF([1]Allegations!I18="","",[1]Allegations!I18)</f>
        <v/>
      </c>
      <c r="O18" s="1" t="str">
        <f>IF([1]Allegations!J18="","",[1]Allegations!J18)</f>
        <v>Not Reported (Employer - Labour supplier)</v>
      </c>
      <c r="P18" t="str">
        <f>IF([1]Allegations!N18="","",[1]Allegations!N18)</f>
        <v>No</v>
      </c>
      <c r="Q18" t="str">
        <f>IF([1]Allegations!O18="","",[1]Allegations!O18)</f>
        <v/>
      </c>
      <c r="R18" s="18" t="str">
        <f>IF(AND([1]Allegations!R18="",[1]Allegations!P18=""),"",IF(AND(NOT([1]Allegations!R18=""),[1]Allegations!P18=""),HYPERLINK([1]Allegations!R18),HYPERLINK([1]Allegations!P18)))</f>
        <v/>
      </c>
      <c r="S18" s="1" t="str">
        <f>IF([1]Allegations!Q18="","",[1]Allegations!Q18)</f>
        <v>Riders for Talabat went on mass protests across the UAE demanding for better pay. Talabat spokespeople say there were no recent changes to pay, while Talabat's parent company, Delivery Hero, said they are going to work with riders to reach a just solution. Talabat said in the summer there were will be additional measures to protect workers from heat stress.</v>
      </c>
      <c r="T18" t="str">
        <f t="shared" si="0"/>
        <v>x</v>
      </c>
      <c r="U18" t="str">
        <f t="shared" si="1"/>
        <v>x</v>
      </c>
      <c r="V18" t="str">
        <f t="shared" si="2"/>
        <v>x</v>
      </c>
      <c r="W18" t="str">
        <f t="shared" si="3"/>
        <v/>
      </c>
      <c r="X18" t="str">
        <f t="shared" si="4"/>
        <v/>
      </c>
      <c r="Y18" t="str">
        <f t="shared" si="5"/>
        <v/>
      </c>
      <c r="Z18" t="str">
        <f t="shared" si="6"/>
        <v/>
      </c>
      <c r="AA18" s="1" t="str">
        <f t="shared" si="7"/>
        <v/>
      </c>
      <c r="AB18" s="19" t="str">
        <f t="shared" si="8"/>
        <v>Food &amp; beverageLabour supplier</v>
      </c>
    </row>
    <row r="19" spans="1:28" x14ac:dyDescent="0.25">
      <c r="A19" s="1">
        <f>[1]Allegations!V19</f>
        <v>3566</v>
      </c>
      <c r="B19" t="str">
        <f>IF([1]Allegations!S19="Location unknown","Location unknown",VLOOKUP([1]Allegations!S19,[1]!map_alpha2[#Data],2,FALSE))</f>
        <v>Qatar</v>
      </c>
      <c r="C19" s="17">
        <f>IF([1]Allegations!U19="","",[1]Allegations!U19)</f>
        <v>44712</v>
      </c>
      <c r="D19" s="18" t="str">
        <f>IF([1]Allegations!B19="","",HYPERLINK([1]Allegations!B19))</f>
        <v>https://www.business-humanrights.org/en/latest-news/qatar-district-housing-over-800000-migrant-workers-reportedly-not-up-to-safety-standards-as-overcrowding-and-improper-ventilation-remain-rampant/</v>
      </c>
      <c r="E19" t="str">
        <f>IF([1]Allegations!M19="","",[1]Allegations!M19)</f>
        <v>News outlet</v>
      </c>
      <c r="F19" t="str">
        <f>IF([1]Allegations!L19="","",[1]Allegations!L19)</f>
        <v>Migrant &amp; immigrant workers (2 - TG - Auto repair &amp; maintenance)</v>
      </c>
      <c r="G19">
        <f>IF([1]Allegations!T19="","",[1]Allegations!T19)</f>
        <v>2</v>
      </c>
      <c r="H19" t="str">
        <f>IF([1]Allegations!X19="","",[1]Allegations!X19)</f>
        <v>The Independent reported on the infamous "Industrial Area" near Qatari capital Doha housing thousands of migrant workers in unsuitable accommodations._x000D_
Two workers from Togo living in the area reported not receiving their salaries for three months and are struggling to make ends meet, but are hesitant to bring the issue up with their employer out of fear of reprisal.</v>
      </c>
      <c r="I19" s="1" t="str">
        <f>IF([1]Allegations!K19="","",[1]Allegations!K19)</f>
        <v>Denial of Freedom of Expression/Assembly;Non-payment of Wages</v>
      </c>
      <c r="J19" t="str">
        <f>IF([1]Allegations!C19="","",[1]Allegations!C19)</f>
        <v/>
      </c>
      <c r="K19" t="str">
        <f>IF([1]Allegations!F19="","",[1]Allegations!F19)</f>
        <v/>
      </c>
      <c r="L19" t="str">
        <f>IF([1]Allegations!G19="","",[1]Allegations!G19)</f>
        <v/>
      </c>
      <c r="M19" t="str">
        <f>IF([1]Allegations!H19="","",[1]Allegations!H19)</f>
        <v/>
      </c>
      <c r="N19" t="str">
        <f>IF([1]Allegations!I19="","",[1]Allegations!I19)</f>
        <v/>
      </c>
      <c r="O19" s="1" t="str">
        <f>IF([1]Allegations!J19="","",[1]Allegations!J19)</f>
        <v>Not Reported (Employer - Auto repair &amp; maintenance)</v>
      </c>
      <c r="P19" t="str">
        <f>IF([1]Allegations!N19="","",[1]Allegations!N19)</f>
        <v>No</v>
      </c>
      <c r="Q19" t="str">
        <f>IF([1]Allegations!O19="","",[1]Allegations!O19)</f>
        <v/>
      </c>
      <c r="R19" s="18" t="str">
        <f>IF(AND([1]Allegations!R19="",[1]Allegations!P19=""),"",IF(AND(NOT([1]Allegations!R19=""),[1]Allegations!P19=""),HYPERLINK([1]Allegations!R19),HYPERLINK([1]Allegations!P19)))</f>
        <v/>
      </c>
      <c r="S19" s="1" t="str">
        <f>IF([1]Allegations!Q19="","",[1]Allegations!Q19)</f>
        <v>None reported.</v>
      </c>
      <c r="T19" t="str">
        <f t="shared" si="0"/>
        <v>x</v>
      </c>
      <c r="U19" t="str">
        <f t="shared" si="1"/>
        <v>x</v>
      </c>
      <c r="V19" t="str">
        <f t="shared" si="2"/>
        <v/>
      </c>
      <c r="W19" t="str">
        <f t="shared" si="3"/>
        <v/>
      </c>
      <c r="X19" t="str">
        <f t="shared" si="4"/>
        <v/>
      </c>
      <c r="Y19" t="str">
        <f t="shared" si="5"/>
        <v/>
      </c>
      <c r="Z19" t="str">
        <f t="shared" si="6"/>
        <v/>
      </c>
      <c r="AA19" s="1" t="str">
        <f t="shared" si="7"/>
        <v/>
      </c>
      <c r="AB19" s="19" t="str">
        <f t="shared" si="8"/>
        <v>Auto repair &amp; maintenance</v>
      </c>
    </row>
    <row r="20" spans="1:28" x14ac:dyDescent="0.25">
      <c r="A20" s="1">
        <f>[1]Allegations!V20</f>
        <v>3547</v>
      </c>
      <c r="B20" t="str">
        <f>IF([1]Allegations!S20="Location unknown","Location unknown",VLOOKUP([1]Allegations!S20,[1]!map_alpha2[#Data],2,FALSE))</f>
        <v>United Arab Emirates</v>
      </c>
      <c r="C20" s="17">
        <f>IF([1]Allegations!U20="","",[1]Allegations!U20)</f>
        <v>44703</v>
      </c>
      <c r="D20" s="18" t="str">
        <f>IF([1]Allegations!B20="","",HYPERLINK([1]Allegations!B20))</f>
        <v>https://www.business-humanrights.org/en/latest-news/uae-legal-advisor-weighs-in-on-compensation-for-arbitrary-dismissal-and-demanding-repayment-of-recruitment-fees/</v>
      </c>
      <c r="E20" t="str">
        <f>IF([1]Allegations!M20="","",[1]Allegations!M20)</f>
        <v>News outlet</v>
      </c>
      <c r="F20" t="str">
        <f>IF([1]Allegations!L20="","",[1]Allegations!L20)</f>
        <v>Migrant &amp; immigrant workers (1 - Unknown Location - Unknown Sector)</v>
      </c>
      <c r="G20">
        <f>IF([1]Allegations!T20="","",[1]Allegations!T20)</f>
        <v>1</v>
      </c>
      <c r="H20" t="str">
        <f>IF([1]Allegations!X20="","",[1]Allegations!X20)</f>
        <v>An employee at an unnamed company in the UAE claimed their employer is making them pay back the recruitment fees incurred by the employer to hire this employee because they are leaving the company. This is illegal under Emirati law.</v>
      </c>
      <c r="I20" s="1" t="str">
        <f>IF([1]Allegations!K20="","",[1]Allegations!K20)</f>
        <v>Recruitment Fees</v>
      </c>
      <c r="J20" t="str">
        <f>IF([1]Allegations!C20="","",[1]Allegations!C20)</f>
        <v/>
      </c>
      <c r="K20" t="str">
        <f>IF([1]Allegations!F20="","",[1]Allegations!F20)</f>
        <v/>
      </c>
      <c r="L20" t="str">
        <f>IF([1]Allegations!G20="","",[1]Allegations!G20)</f>
        <v/>
      </c>
      <c r="M20" t="str">
        <f>IF([1]Allegations!H20="","",[1]Allegations!H20)</f>
        <v/>
      </c>
      <c r="N20" t="str">
        <f>IF([1]Allegations!I20="","",[1]Allegations!I20)</f>
        <v/>
      </c>
      <c r="O20" s="1" t="str">
        <f>IF([1]Allegations!J20="","",[1]Allegations!J20)</f>
        <v>Not Reported (Employer - Sector not reported/applicable)</v>
      </c>
      <c r="P20" t="str">
        <f>IF([1]Allegations!N20="","",[1]Allegations!N20)</f>
        <v>No</v>
      </c>
      <c r="Q20" t="str">
        <f>IF([1]Allegations!O20="","",[1]Allegations!O20)</f>
        <v/>
      </c>
      <c r="R20" s="18" t="str">
        <f>IF(AND([1]Allegations!R20="",[1]Allegations!P20=""),"",IF(AND(NOT([1]Allegations!R20=""),[1]Allegations!P20=""),HYPERLINK([1]Allegations!R20),HYPERLINK([1]Allegations!P20)))</f>
        <v/>
      </c>
      <c r="S20" s="1" t="str">
        <f>IF([1]Allegations!Q20="","",[1]Allegations!Q20)</f>
        <v>none reported.</v>
      </c>
      <c r="T20" t="str">
        <f t="shared" si="0"/>
        <v>x</v>
      </c>
      <c r="U20" t="str">
        <f t="shared" si="1"/>
        <v/>
      </c>
      <c r="V20" t="str">
        <f t="shared" si="2"/>
        <v/>
      </c>
      <c r="W20" t="str">
        <f t="shared" si="3"/>
        <v/>
      </c>
      <c r="X20" t="str">
        <f t="shared" si="4"/>
        <v/>
      </c>
      <c r="Y20" t="str">
        <f t="shared" si="5"/>
        <v/>
      </c>
      <c r="Z20" t="str">
        <f t="shared" si="6"/>
        <v/>
      </c>
      <c r="AA20" s="1" t="str">
        <f t="shared" si="7"/>
        <v/>
      </c>
      <c r="AB20" s="19" t="str">
        <f t="shared" si="8"/>
        <v>Sector not reported/applicable</v>
      </c>
    </row>
    <row r="21" spans="1:28" x14ac:dyDescent="0.25">
      <c r="A21" s="1">
        <f>[1]Allegations!V21</f>
        <v>3565</v>
      </c>
      <c r="B21" t="str">
        <f>IF([1]Allegations!S21="Location unknown","Location unknown",VLOOKUP([1]Allegations!S21,[1]!map_alpha2[#Data],2,FALSE))</f>
        <v>Qatar</v>
      </c>
      <c r="C21" s="17">
        <f>IF([1]Allegations!U21="","",[1]Allegations!U21)</f>
        <v>44712</v>
      </c>
      <c r="D21" s="18" t="str">
        <f>IF([1]Allegations!B21="","",HYPERLINK([1]Allegations!B21))</f>
        <v>https://www.business-humanrights.org/en/latest-news/qatar-district-housing-over-800000-migrant-workers-reportedly-not-up-to-safety-standards-as-overcrowding-and-improper-ventilation-remain-rampant/</v>
      </c>
      <c r="E21" t="str">
        <f>IF([1]Allegations!M21="","",[1]Allegations!M21)</f>
        <v>News outlet</v>
      </c>
      <c r="F21" t="str">
        <f>IF([1]Allegations!L21="","",[1]Allegations!L21)</f>
        <v>Migrant &amp; immigrant workers (1 - KE - Unknown Sector)</v>
      </c>
      <c r="G21">
        <f>IF([1]Allegations!T21="","",[1]Allegations!T21)</f>
        <v>1</v>
      </c>
      <c r="H21" t="str">
        <f>IF([1]Allegations!X21="","",[1]Allegations!X21)</f>
        <v>The Independent reported on the infamous "Industrial Area" near Qatari capital Doha housing thousands of migrant workers in unsuitable accommodations._x000D_
One worker from Kenya said accommodation house more than their capacity, and are not hygienic nor properly prepared for extreme weather conditions in Qatar.</v>
      </c>
      <c r="I21" s="1" t="str">
        <f>IF([1]Allegations!K21="","",[1]Allegations!K21)</f>
        <v>Health: General (including workplace health &amp; safety);Precarious/unsuitable living conditions</v>
      </c>
      <c r="J21" t="str">
        <f>IF([1]Allegations!C21="","",[1]Allegations!C21)</f>
        <v/>
      </c>
      <c r="K21" t="str">
        <f>IF([1]Allegations!F21="","",[1]Allegations!F21)</f>
        <v/>
      </c>
      <c r="L21" t="str">
        <f>IF([1]Allegations!G21="","",[1]Allegations!G21)</f>
        <v/>
      </c>
      <c r="M21" t="str">
        <f>IF([1]Allegations!H21="","",[1]Allegations!H21)</f>
        <v/>
      </c>
      <c r="N21" t="str">
        <f>IF([1]Allegations!I21="","",[1]Allegations!I21)</f>
        <v/>
      </c>
      <c r="O21" s="1" t="str">
        <f>IF([1]Allegations!J21="","",[1]Allegations!J21)</f>
        <v>Not Reported (Employer - Sector not reported/applicable)</v>
      </c>
      <c r="P21" t="str">
        <f>IF([1]Allegations!N21="","",[1]Allegations!N21)</f>
        <v>No</v>
      </c>
      <c r="Q21" t="str">
        <f>IF([1]Allegations!O21="","",[1]Allegations!O21)</f>
        <v/>
      </c>
      <c r="R21" s="18" t="str">
        <f>IF(AND([1]Allegations!R21="",[1]Allegations!P21=""),"",IF(AND(NOT([1]Allegations!R21=""),[1]Allegations!P21=""),HYPERLINK([1]Allegations!R21),HYPERLINK([1]Allegations!P21)))</f>
        <v/>
      </c>
      <c r="S21" s="1" t="str">
        <f>IF([1]Allegations!Q21="","",[1]Allegations!Q21)</f>
        <v>None reported.</v>
      </c>
      <c r="T21" t="str">
        <f t="shared" si="0"/>
        <v/>
      </c>
      <c r="U21" t="str">
        <f t="shared" si="1"/>
        <v/>
      </c>
      <c r="V21" t="str">
        <f t="shared" si="2"/>
        <v>x</v>
      </c>
      <c r="W21" t="str">
        <f t="shared" si="3"/>
        <v>x</v>
      </c>
      <c r="X21" t="str">
        <f t="shared" si="4"/>
        <v/>
      </c>
      <c r="Y21" t="str">
        <f t="shared" si="5"/>
        <v/>
      </c>
      <c r="Z21" t="str">
        <f t="shared" si="6"/>
        <v/>
      </c>
      <c r="AA21" s="1" t="str">
        <f t="shared" si="7"/>
        <v/>
      </c>
      <c r="AB21" s="19" t="str">
        <f t="shared" si="8"/>
        <v>Sector not reported/applicable</v>
      </c>
    </row>
    <row r="22" spans="1:28" x14ac:dyDescent="0.25">
      <c r="A22" s="1">
        <f>[1]Allegations!V22</f>
        <v>2757</v>
      </c>
      <c r="B22" t="str">
        <f>IF([1]Allegations!S22="Location unknown","Location unknown",VLOOKUP([1]Allegations!S22,[1]!map_alpha2[#Data],2,FALSE))</f>
        <v>Qatar</v>
      </c>
      <c r="C22" s="17">
        <f>IF([1]Allegations!U22="","",[1]Allegations!U22)</f>
        <v>44591</v>
      </c>
      <c r="D22" s="18" t="str">
        <f>IF([1]Allegations!B22="","",HYPERLINK([1]Allegations!B22))</f>
        <v>https://www.business-humanrights.org/en/latest-news/see-benjamin-bests-twitter-thread-here/</v>
      </c>
      <c r="E22" t="str">
        <f>IF([1]Allegations!M22="","",[1]Allegations!M22)</f>
        <v>News outlet</v>
      </c>
      <c r="F22" t="str">
        <f>IF([1]Allegations!L22="","",[1]Allegations!L22)</f>
        <v>Migrant &amp; immigrant workers (Unknown Number - KE - Cleaning &amp; maintenance)</v>
      </c>
      <c r="G22" t="str">
        <f>IF([1]Allegations!T22="","",[1]Allegations!T22)</f>
        <v>Number unknown</v>
      </c>
      <c r="H22" t="str">
        <f>IF([1]Allegations!X22="","",[1]Allegations!X22)</f>
        <v>In January 2022, journalist Benjamin Best published information on Twitter received from Kenyan migrant workers employed by Al Jazira Cleaning in Qatar. They reported living in cramped and unsanitary accommodation; some reported not being in possession of their passport and others had been threatened with deportation. Worker also referred to the now abolished no-objection certificate and said that they would be prepared to give up claims to unpaid salaries if they could leave unemployment.</v>
      </c>
      <c r="I22" s="1" t="str">
        <f>IF([1]Allegations!K22="","",[1]Allegations!K22)</f>
        <v>Intimidation &amp; Threats;Non-payment of Wages;Precarious/unsuitable living conditions;Restricted Mobility;Withholding Passports</v>
      </c>
      <c r="J22" t="str">
        <f>IF([1]Allegations!C22="","",[1]Allegations!C22)</f>
        <v>Al Jazira Group (Qatar) (Employer)</v>
      </c>
      <c r="K22" t="str">
        <f>IF([1]Allegations!F22="","",[1]Allegations!F22)</f>
        <v>Auto repair &amp; maintenance;Construction;Real estate: General;Security companies</v>
      </c>
      <c r="L22" t="str">
        <f>IF([1]Allegations!G22="","",[1]Allegations!G22)</f>
        <v/>
      </c>
      <c r="M22" t="str">
        <f>IF([1]Allegations!H22="","",[1]Allegations!H22)</f>
        <v/>
      </c>
      <c r="N22" t="str">
        <f>IF([1]Allegations!I22="","",[1]Allegations!I22)</f>
        <v/>
      </c>
      <c r="O22" s="1" t="str">
        <f>IF([1]Allegations!J22="","",[1]Allegations!J22)</f>
        <v/>
      </c>
      <c r="P22" t="str">
        <f>IF([1]Allegations!N22="","",[1]Allegations!N22)</f>
        <v>Yes</v>
      </c>
      <c r="Q22" t="str">
        <f>IF([1]Allegations!O22="","",[1]Allegations!O22)</f>
        <v>Resource Centre</v>
      </c>
      <c r="R22" s="18" t="str">
        <f>IF(AND([1]Allegations!R22="",[1]Allegations!P22=""),"",IF(AND(NOT([1]Allegations!R22=""),[1]Allegations!P22=""),HYPERLINK([1]Allegations!R22),HYPERLINK([1]Allegations!P22)))</f>
        <v>https://www.business-humanrights.org/en/latest-news/qatar-kenyan-workers-at-al-jazira-cleaning-report-cramped-unsanitary-accommodation-withheld-passports-delayed-salaries-co-did-not-respond/</v>
      </c>
      <c r="S22" s="1" t="str">
        <f>IF([1]Allegations!Q22="","",[1]Allegations!Q22)</f>
        <v>The company did not respond.</v>
      </c>
      <c r="T22" t="str">
        <f t="shared" si="0"/>
        <v>x</v>
      </c>
      <c r="U22" t="str">
        <f t="shared" si="1"/>
        <v>x</v>
      </c>
      <c r="V22" t="str">
        <f t="shared" si="2"/>
        <v/>
      </c>
      <c r="W22" t="str">
        <f t="shared" si="3"/>
        <v>x</v>
      </c>
      <c r="X22" t="str">
        <f t="shared" si="4"/>
        <v>x</v>
      </c>
      <c r="Y22" t="str">
        <f t="shared" si="5"/>
        <v/>
      </c>
      <c r="Z22" t="str">
        <f t="shared" si="6"/>
        <v/>
      </c>
      <c r="AA22" s="1" t="str">
        <f t="shared" si="7"/>
        <v/>
      </c>
      <c r="AB22" s="19" t="str">
        <f t="shared" si="8"/>
        <v>Auto repair &amp; maintenance;Construction;Real estate: General;Security companies</v>
      </c>
    </row>
    <row r="23" spans="1:28" x14ac:dyDescent="0.25">
      <c r="A23" s="1">
        <f>[1]Allegations!V23</f>
        <v>3545</v>
      </c>
      <c r="B23" t="str">
        <f>IF([1]Allegations!S23="Location unknown","Location unknown",VLOOKUP([1]Allegations!S23,[1]!map_alpha2[#Data],2,FALSE))</f>
        <v>Saudi Arabia</v>
      </c>
      <c r="C23" s="17">
        <f>IF([1]Allegations!U23="","",[1]Allegations!U23)</f>
        <v>44676</v>
      </c>
      <c r="D23" s="18" t="str">
        <f>IF([1]Allegations!B23="","",HYPERLINK([1]Allegations!B23))</f>
        <v>https://www.business-humanrights.org/en/latest-news/saudi-arabia-employers-misusing-ease-of-reporting-workers-for-absconding-as-a-means-of-retaining-control-post-kafala-reforms/</v>
      </c>
      <c r="E23" t="str">
        <f>IF([1]Allegations!M23="","",[1]Allegations!M23)</f>
        <v>NGO</v>
      </c>
      <c r="F23" t="str">
        <f>IF([1]Allegations!L23="","",[1]Allegations!L23)</f>
        <v>Migrant &amp; immigrant workers (1 - AU - Education companies);Migrant &amp; immigrant workers (1 - PK - Education companies)</v>
      </c>
      <c r="G23">
        <f>IF([1]Allegations!T23="","",[1]Allegations!T23)</f>
        <v>2</v>
      </c>
      <c r="H23" t="str">
        <f>IF([1]Allegations!X23="","",[1]Allegations!X23)</f>
        <v>Migrant-Rights.org reported on migrant workers in Saudi Arabia unjustly charged with absconding by their employers. These charges often go permanently into their records and restrict their ability to re-enter the country and find different employment._x000D_
Two former colleagues at a vocational school, Abdulbasit from Pakistan and Mustafa an Australian citizen, were victims of absconding charges. Abdulbasit came to work in Saudi Arabia in an education company before being laid off during the Covid-19 pandemic before finding a new job shortly after within the same sector. After staring his new job Abdulbasit received a notice that he was reported for absconding from his previous employer, he said it was groundless as they did terminate his contract. The company claimed it is a "mistake". Abdulbasit sought help from a government relations officer who in return for cancellation of his absconding status demanded a "bribe" of USD2600._x000D_
When Mustafa was reported for absconding, he was also demanded to pay a bribe to overturn, but Mustafa did not readily have the amount.</v>
      </c>
      <c r="I23" s="1" t="str">
        <f>IF([1]Allegations!K23="","",[1]Allegations!K23)</f>
        <v>Intimidation &amp; Threats;Restricted Mobility</v>
      </c>
      <c r="J23" t="str">
        <f>IF([1]Allegations!C23="","",[1]Allegations!C23)</f>
        <v/>
      </c>
      <c r="K23" t="str">
        <f>IF([1]Allegations!F23="","",[1]Allegations!F23)</f>
        <v/>
      </c>
      <c r="L23" t="str">
        <f>IF([1]Allegations!G23="","",[1]Allegations!G23)</f>
        <v/>
      </c>
      <c r="M23" t="str">
        <f>IF([1]Allegations!H23="","",[1]Allegations!H23)</f>
        <v/>
      </c>
      <c r="N23" t="str">
        <f>IF([1]Allegations!I23="","",[1]Allegations!I23)</f>
        <v/>
      </c>
      <c r="O23" s="1" t="str">
        <f>IF([1]Allegations!J23="","",[1]Allegations!J23)</f>
        <v>Not Reported (Employer - Education companies)</v>
      </c>
      <c r="P23" t="str">
        <f>IF([1]Allegations!N23="","",[1]Allegations!N23)</f>
        <v>No</v>
      </c>
      <c r="Q23" t="str">
        <f>IF([1]Allegations!O23="","",[1]Allegations!O23)</f>
        <v/>
      </c>
      <c r="R23" s="18" t="str">
        <f>IF(AND([1]Allegations!R23="",[1]Allegations!P23=""),"",IF(AND(NOT([1]Allegations!R23=""),[1]Allegations!P23=""),HYPERLINK([1]Allegations!R23),HYPERLINK([1]Allegations!P23)))</f>
        <v/>
      </c>
      <c r="S23" s="1" t="str">
        <f>IF([1]Allegations!Q23="","",[1]Allegations!Q23)</f>
        <v>Subsequent to Abdulbasit paying the bribe amount, the absconding status was cancelled. Mustafa could not pay the bribe asked of him and thus the two-week period given to allow employees and employers to amicably resolve the issue passed and the absconding charge remained on his record. A government relations officer assured him he could still overturn his status even if the two weeks passed if he pays him the money, instead Mustafa is seeking help from authorities to repatriate him.</v>
      </c>
      <c r="T23" t="str">
        <f t="shared" si="0"/>
        <v/>
      </c>
      <c r="U23" t="str">
        <f t="shared" si="1"/>
        <v>x</v>
      </c>
      <c r="V23" t="str">
        <f t="shared" si="2"/>
        <v/>
      </c>
      <c r="W23" t="str">
        <f t="shared" si="3"/>
        <v/>
      </c>
      <c r="X23" t="str">
        <f t="shared" si="4"/>
        <v>x</v>
      </c>
      <c r="Y23" t="str">
        <f t="shared" si="5"/>
        <v/>
      </c>
      <c r="Z23" t="str">
        <f t="shared" si="6"/>
        <v/>
      </c>
      <c r="AA23" s="1" t="str">
        <f t="shared" si="7"/>
        <v/>
      </c>
      <c r="AB23" s="19" t="str">
        <f t="shared" si="8"/>
        <v>Education companies</v>
      </c>
    </row>
    <row r="24" spans="1:28" x14ac:dyDescent="0.25">
      <c r="A24" s="1">
        <f>[1]Allegations!V24</f>
        <v>3561</v>
      </c>
      <c r="B24" t="str">
        <f>IF([1]Allegations!S24="Location unknown","Location unknown",VLOOKUP([1]Allegations!S24,[1]!map_alpha2[#Data],2,FALSE))</f>
        <v>United Arab Emirates</v>
      </c>
      <c r="C24" s="17">
        <f>IF([1]Allegations!U24="","",[1]Allegations!U24)</f>
        <v>44706</v>
      </c>
      <c r="D24" s="18" t="str">
        <f>IF([1]Allegations!B24="","",HYPERLINK([1]Allegations!B24))</f>
        <v>https://www.business-humanrights.org/en/latest-news/uae-migrant-worker-receives-usd816k-in-compensation-for-workplace-injury-from-co-found-in-violation-of-safety-measures/</v>
      </c>
      <c r="E24" t="str">
        <f>IF([1]Allegations!M24="","",[1]Allegations!M24)</f>
        <v>News outlet</v>
      </c>
      <c r="F24" t="str">
        <f>IF([1]Allegations!L24="","",[1]Allegations!L24)</f>
        <v>Migrant &amp; immigrant workers (1 - Asia &amp; Pacific - Construction)</v>
      </c>
      <c r="G24">
        <f>IF([1]Allegations!T24="","",[1]Allegations!T24)</f>
        <v>1</v>
      </c>
      <c r="H24" t="str">
        <f>IF([1]Allegations!X24="","",[1]Allegations!X24)</f>
        <v>An Asian man working as a carpenter in a UAE firm sustained severe facial injuries in an electric saw accident leaving him partially paralysed.</v>
      </c>
      <c r="I24" s="1" t="str">
        <f>IF([1]Allegations!K24="","",[1]Allegations!K24)</f>
        <v>Health: General (including workplace health &amp; safety);Injuries</v>
      </c>
      <c r="J24" t="str">
        <f>IF([1]Allegations!C24="","",[1]Allegations!C24)</f>
        <v/>
      </c>
      <c r="K24" t="str">
        <f>IF([1]Allegations!F24="","",[1]Allegations!F24)</f>
        <v/>
      </c>
      <c r="L24" t="str">
        <f>IF([1]Allegations!G24="","",[1]Allegations!G24)</f>
        <v/>
      </c>
      <c r="M24" t="str">
        <f>IF([1]Allegations!H24="","",[1]Allegations!H24)</f>
        <v/>
      </c>
      <c r="N24" t="str">
        <f>IF([1]Allegations!I24="","",[1]Allegations!I24)</f>
        <v/>
      </c>
      <c r="O24" s="1" t="str">
        <f>IF([1]Allegations!J24="","",[1]Allegations!J24)</f>
        <v>Not Reported (Employer - Construction)</v>
      </c>
      <c r="P24" t="str">
        <f>IF([1]Allegations!N24="","",[1]Allegations!N24)</f>
        <v>No</v>
      </c>
      <c r="Q24" t="str">
        <f>IF([1]Allegations!O24="","",[1]Allegations!O24)</f>
        <v/>
      </c>
      <c r="R24" s="18" t="str">
        <f>IF(AND([1]Allegations!R24="",[1]Allegations!P24=""),"",IF(AND(NOT([1]Allegations!R24=""),[1]Allegations!P24=""),HYPERLINK([1]Allegations!R24),HYPERLINK([1]Allegations!P24)))</f>
        <v/>
      </c>
      <c r="S24" s="1" t="str">
        <f>IF([1]Allegations!Q24="","",[1]Allegations!Q24)</f>
        <v>The worker filed a case against his firm demanding over USD544K in compensation for physical and psychological harm. The court found the firm in violation of safety protocols and ordered the firm to pay the worker around USD81.6K in compensation.</v>
      </c>
      <c r="T24" t="str">
        <f t="shared" si="0"/>
        <v/>
      </c>
      <c r="U24" t="str">
        <f t="shared" si="1"/>
        <v/>
      </c>
      <c r="V24" t="str">
        <f t="shared" si="2"/>
        <v>x</v>
      </c>
      <c r="W24" t="str">
        <f t="shared" si="3"/>
        <v/>
      </c>
      <c r="X24" t="str">
        <f t="shared" si="4"/>
        <v/>
      </c>
      <c r="Y24" t="str">
        <f t="shared" si="5"/>
        <v/>
      </c>
      <c r="Z24" t="str">
        <f t="shared" si="6"/>
        <v>x</v>
      </c>
      <c r="AA24" s="1" t="str">
        <f t="shared" si="7"/>
        <v/>
      </c>
      <c r="AB24" s="19" t="str">
        <f t="shared" si="8"/>
        <v>Construction</v>
      </c>
    </row>
    <row r="25" spans="1:28" x14ac:dyDescent="0.25">
      <c r="A25" s="1">
        <f>[1]Allegations!V25</f>
        <v>3564</v>
      </c>
      <c r="B25" t="str">
        <f>IF([1]Allegations!S25="Location unknown","Location unknown",VLOOKUP([1]Allegations!S25,[1]!map_alpha2[#Data],2,FALSE))</f>
        <v>Qatar</v>
      </c>
      <c r="C25" s="17">
        <f>IF([1]Allegations!U25="","",[1]Allegations!U25)</f>
        <v>44712</v>
      </c>
      <c r="D25" s="18" t="str">
        <f>IF([1]Allegations!B25="","",HYPERLINK([1]Allegations!B25))</f>
        <v>https://www.business-humanrights.org/en/latest-news/qatar-district-housing-over-800000-migrant-workers-reportedly-not-up-to-safety-standards-as-overcrowding-and-improper-ventilation-remain-rampant/</v>
      </c>
      <c r="E25" t="str">
        <f>IF([1]Allegations!M25="","",[1]Allegations!M25)</f>
        <v>News outlet</v>
      </c>
      <c r="F25" t="str">
        <f>IF([1]Allegations!L25="","",[1]Allegations!L25)</f>
        <v>Migrant &amp; immigrant workers (1 - KE - Security companies)</v>
      </c>
      <c r="G25">
        <f>IF([1]Allegations!T25="","",[1]Allegations!T25)</f>
        <v>1</v>
      </c>
      <c r="H25" t="str">
        <f>IF([1]Allegations!X25="","",[1]Allegations!X25)</f>
        <v>The Independent reported on the infamous "Industrial Area" near Qatari capital Doha housing thousands of migrant workers in unsuitable accommodations._x000D_
One Kenyan security worker reported sleeping in a cluttered room, with little support after a workplace accident that required multiple surgeries and left him bedridden. His employer stopped paying salary while he goes through rehabilitation and refused to pay for treatment.</v>
      </c>
      <c r="I25" s="1" t="str">
        <f>IF([1]Allegations!K25="","",[1]Allegations!K25)</f>
        <v>Health: General (including workplace health &amp; safety);Injuries;Non-payment of Wages;Precarious/unsuitable living conditions</v>
      </c>
      <c r="J25" t="str">
        <f>IF([1]Allegations!C25="","",[1]Allegations!C25)</f>
        <v/>
      </c>
      <c r="K25" t="str">
        <f>IF([1]Allegations!F25="","",[1]Allegations!F25)</f>
        <v/>
      </c>
      <c r="L25" t="str">
        <f>IF([1]Allegations!G25="","",[1]Allegations!G25)</f>
        <v/>
      </c>
      <c r="M25" t="str">
        <f>IF([1]Allegations!H25="","",[1]Allegations!H25)</f>
        <v/>
      </c>
      <c r="N25" t="str">
        <f>IF([1]Allegations!I25="","",[1]Allegations!I25)</f>
        <v/>
      </c>
      <c r="O25" s="1" t="str">
        <f>IF([1]Allegations!J25="","",[1]Allegations!J25)</f>
        <v>Not Reported (Employer - Security companies)</v>
      </c>
      <c r="P25" t="str">
        <f>IF([1]Allegations!N25="","",[1]Allegations!N25)</f>
        <v>No</v>
      </c>
      <c r="Q25" t="str">
        <f>IF([1]Allegations!O25="","",[1]Allegations!O25)</f>
        <v/>
      </c>
      <c r="R25" s="18" t="str">
        <f>IF(AND([1]Allegations!R25="",[1]Allegations!P25=""),"",IF(AND(NOT([1]Allegations!R25=""),[1]Allegations!P25=""),HYPERLINK([1]Allegations!R25),HYPERLINK([1]Allegations!P25)))</f>
        <v/>
      </c>
      <c r="S25" s="1" t="str">
        <f>IF([1]Allegations!Q25="","",[1]Allegations!Q25)</f>
        <v>None reported.</v>
      </c>
      <c r="T25" t="str">
        <f t="shared" si="0"/>
        <v>x</v>
      </c>
      <c r="U25" t="str">
        <f t="shared" si="1"/>
        <v/>
      </c>
      <c r="V25" t="str">
        <f t="shared" si="2"/>
        <v>x</v>
      </c>
      <c r="W25" t="str">
        <f t="shared" si="3"/>
        <v>x</v>
      </c>
      <c r="X25" t="str">
        <f t="shared" si="4"/>
        <v/>
      </c>
      <c r="Y25" t="str">
        <f t="shared" si="5"/>
        <v/>
      </c>
      <c r="Z25" t="str">
        <f t="shared" si="6"/>
        <v>x</v>
      </c>
      <c r="AA25" s="1" t="str">
        <f t="shared" si="7"/>
        <v/>
      </c>
      <c r="AB25" s="19" t="str">
        <f t="shared" si="8"/>
        <v>Security companies</v>
      </c>
    </row>
    <row r="26" spans="1:28" x14ac:dyDescent="0.25">
      <c r="A26" s="1">
        <f>[1]Allegations!V26</f>
        <v>3560</v>
      </c>
      <c r="B26" t="str">
        <f>IF([1]Allegations!S26="Location unknown","Location unknown",VLOOKUP([1]Allegations!S26,[1]!map_alpha2[#Data],2,FALSE))</f>
        <v>Bahrain</v>
      </c>
      <c r="C26" s="17">
        <f>IF([1]Allegations!U26="","",[1]Allegations!U26)</f>
        <v>44706</v>
      </c>
      <c r="D26" s="18" t="str">
        <f>IF([1]Allegations!B26="","",HYPERLINK([1]Allegations!B26))</f>
        <v>https://www.business-humanrights.org/en/latest-news/bahrain-five-asian-workers-injured-in-building-site-collapse-as-labour-municipal-inspectors-identify-health-safety-breaches/</v>
      </c>
      <c r="E26" t="str">
        <f>IF([1]Allegations!M26="","",[1]Allegations!M26)</f>
        <v>News outlet</v>
      </c>
      <c r="F26" t="str">
        <f>IF([1]Allegations!L26="","",[1]Allegations!L26)</f>
        <v>Migrant &amp; immigrant workers (5 - Asia &amp; Pacific - Unknown Sector)</v>
      </c>
      <c r="G26">
        <f>IF([1]Allegations!T26="","",[1]Allegations!T26)</f>
        <v>5</v>
      </c>
      <c r="H26" t="str">
        <f>IF([1]Allegations!X26="","",[1]Allegations!X26)</f>
        <v>Five workers suffered injuries due to lack of health and safety measures in their workplace, as the ceiling of the building they were working on collapsed.</v>
      </c>
      <c r="I26" s="1" t="str">
        <f>IF([1]Allegations!K26="","",[1]Allegations!K26)</f>
        <v>Health: General (including workplace health &amp; safety);Injuries</v>
      </c>
      <c r="J26" t="str">
        <f>IF([1]Allegations!C26="","",[1]Allegations!C26)</f>
        <v/>
      </c>
      <c r="K26" t="str">
        <f>IF([1]Allegations!F26="","",[1]Allegations!F26)</f>
        <v/>
      </c>
      <c r="L26" t="str">
        <f>IF([1]Allegations!G26="","",[1]Allegations!G26)</f>
        <v/>
      </c>
      <c r="M26" t="str">
        <f>IF([1]Allegations!H26="","",[1]Allegations!H26)</f>
        <v/>
      </c>
      <c r="N26" t="str">
        <f>IF([1]Allegations!I26="","",[1]Allegations!I26)</f>
        <v/>
      </c>
      <c r="O26" s="1" t="str">
        <f>IF([1]Allegations!J26="","",[1]Allegations!J26)</f>
        <v>Not Reported (Employer - Construction)</v>
      </c>
      <c r="P26" t="str">
        <f>IF([1]Allegations!N26="","",[1]Allegations!N26)</f>
        <v>No</v>
      </c>
      <c r="Q26" t="str">
        <f>IF([1]Allegations!O26="","",[1]Allegations!O26)</f>
        <v/>
      </c>
      <c r="R26" s="18" t="str">
        <f>IF(AND([1]Allegations!R26="",[1]Allegations!P26=""),"",IF(AND(NOT([1]Allegations!R26=""),[1]Allegations!P26=""),HYPERLINK([1]Allegations!R26),HYPERLINK([1]Allegations!P26)))</f>
        <v/>
      </c>
      <c r="S26" s="1" t="str">
        <f>IF([1]Allegations!Q26="","",[1]Allegations!Q26)</f>
        <v>None reported.</v>
      </c>
      <c r="T26" t="str">
        <f t="shared" si="0"/>
        <v/>
      </c>
      <c r="U26" t="str">
        <f t="shared" si="1"/>
        <v/>
      </c>
      <c r="V26" t="str">
        <f t="shared" si="2"/>
        <v>x</v>
      </c>
      <c r="W26" t="str">
        <f t="shared" si="3"/>
        <v/>
      </c>
      <c r="X26" t="str">
        <f t="shared" si="4"/>
        <v/>
      </c>
      <c r="Y26" t="str">
        <f t="shared" si="5"/>
        <v/>
      </c>
      <c r="Z26" t="str">
        <f t="shared" si="6"/>
        <v>x</v>
      </c>
      <c r="AA26" s="1" t="str">
        <f t="shared" si="7"/>
        <v/>
      </c>
      <c r="AB26" s="19" t="str">
        <f t="shared" si="8"/>
        <v>Construction</v>
      </c>
    </row>
    <row r="27" spans="1:28" x14ac:dyDescent="0.25">
      <c r="A27" s="1">
        <f>[1]Allegations!V27</f>
        <v>3571</v>
      </c>
      <c r="B27" t="str">
        <f>IF([1]Allegations!S27="Location unknown","Location unknown",VLOOKUP([1]Allegations!S27,[1]!map_alpha2[#Data],2,FALSE))</f>
        <v>Qatar</v>
      </c>
      <c r="C27" s="17">
        <f>IF([1]Allegations!U27="","",[1]Allegations!U27)</f>
        <v>44705</v>
      </c>
      <c r="D27" s="18" t="str">
        <f>IF([1]Allegations!B27="","",HYPERLINK([1]Allegations!B27))</f>
        <v>https://www.business-humanrights.org/en/latest-news/qatar-world-cup-2022-legacy-dependent-on-fifas-effort-to-redress-abuse-of-workers-who-made-tournament-possible-says-hrw/</v>
      </c>
      <c r="E27" t="str">
        <f>IF([1]Allegations!M27="","",[1]Allegations!M27)</f>
        <v>NGO</v>
      </c>
      <c r="F27" t="str">
        <f>IF([1]Allegations!L27="","",[1]Allegations!L27)</f>
        <v>Migrant &amp; immigrant workers (1 - NP - Construction)</v>
      </c>
      <c r="G27">
        <f>IF([1]Allegations!T27="","",[1]Allegations!T27)</f>
        <v>1</v>
      </c>
      <c r="H27" t="str">
        <f>IF([1]Allegations!X27="","",[1]Allegations!X27)</f>
        <v>Nepali former migrant worker in Qatar, Diplal, reported paying USD1400 in recruitment fees to secure a job. Diplal left Qatar after seven years, he said during these years he had to endure precarious work conditions, and that after his departure he is still owed his end of service benefits.</v>
      </c>
      <c r="I27" s="1" t="str">
        <f>IF([1]Allegations!K27="","",[1]Allegations!K27)</f>
        <v>Health: General (including workplace health &amp; safety);Non-payment of Wages;Recruitment Fees</v>
      </c>
      <c r="J27" t="str">
        <f>IF([1]Allegations!C27="","",[1]Allegations!C27)</f>
        <v/>
      </c>
      <c r="K27" t="str">
        <f>IF([1]Allegations!F27="","",[1]Allegations!F27)</f>
        <v/>
      </c>
      <c r="L27" t="str">
        <f>IF([1]Allegations!G27="","",[1]Allegations!G27)</f>
        <v/>
      </c>
      <c r="M27" t="str">
        <f>IF([1]Allegations!H27="","",[1]Allegations!H27)</f>
        <v/>
      </c>
      <c r="N27" t="str">
        <f>IF([1]Allegations!I27="","",[1]Allegations!I27)</f>
        <v/>
      </c>
      <c r="O27" s="1" t="str">
        <f>IF([1]Allegations!J27="","",[1]Allegations!J27)</f>
        <v>Not Reported (Employer - Construction)</v>
      </c>
      <c r="P27" t="str">
        <f>IF([1]Allegations!N27="","",[1]Allegations!N27)</f>
        <v>No</v>
      </c>
      <c r="Q27" t="str">
        <f>IF([1]Allegations!O27="","",[1]Allegations!O27)</f>
        <v/>
      </c>
      <c r="R27" s="18" t="str">
        <f>IF(AND([1]Allegations!R27="",[1]Allegations!P27=""),"",IF(AND(NOT([1]Allegations!R27=""),[1]Allegations!P27=""),HYPERLINK([1]Allegations!R27),HYPERLINK([1]Allegations!P27)))</f>
        <v/>
      </c>
      <c r="S27" s="1" t="str">
        <f>IF([1]Allegations!Q27="","",[1]Allegations!Q27)</f>
        <v>None reported.</v>
      </c>
      <c r="T27" t="str">
        <f t="shared" si="0"/>
        <v>x</v>
      </c>
      <c r="U27" t="str">
        <f t="shared" si="1"/>
        <v/>
      </c>
      <c r="V27" t="str">
        <f t="shared" si="2"/>
        <v>x</v>
      </c>
      <c r="W27" t="str">
        <f t="shared" si="3"/>
        <v/>
      </c>
      <c r="X27" t="str">
        <f t="shared" si="4"/>
        <v/>
      </c>
      <c r="Y27" t="str">
        <f t="shared" si="5"/>
        <v/>
      </c>
      <c r="Z27" t="str">
        <f t="shared" si="6"/>
        <v/>
      </c>
      <c r="AA27" s="1" t="str">
        <f t="shared" si="7"/>
        <v/>
      </c>
      <c r="AB27" s="19" t="str">
        <f t="shared" si="8"/>
        <v>Construction</v>
      </c>
    </row>
    <row r="28" spans="1:28" x14ac:dyDescent="0.25">
      <c r="A28" s="1">
        <f>[1]Allegations!V28</f>
        <v>3570</v>
      </c>
      <c r="B28" t="str">
        <f>IF([1]Allegations!S28="Location unknown","Location unknown",VLOOKUP([1]Allegations!S28,[1]!map_alpha2[#Data],2,FALSE))</f>
        <v>Qatar</v>
      </c>
      <c r="C28" s="17">
        <f>IF([1]Allegations!U28="","",[1]Allegations!U28)</f>
        <v>44705</v>
      </c>
      <c r="D28" s="18" t="str">
        <f>IF([1]Allegations!B28="","",HYPERLINK([1]Allegations!B28))</f>
        <v>https://www.business-humanrights.org/en/latest-news/qatar-world-cup-2022-legacy-dependent-on-fifas-effort-to-redress-abuse-of-workers-who-made-tournament-possible-says-hrw/</v>
      </c>
      <c r="E28" t="str">
        <f>IF([1]Allegations!M28="","",[1]Allegations!M28)</f>
        <v>NGO</v>
      </c>
      <c r="F28" t="str">
        <f>IF([1]Allegations!L28="","",[1]Allegations!L28)</f>
        <v>Migrant &amp; immigrant workers (1 - NP - Construction)</v>
      </c>
      <c r="G28">
        <f>IF([1]Allegations!T28="","",[1]Allegations!T28)</f>
        <v>1</v>
      </c>
      <c r="H28" t="str">
        <f>IF([1]Allegations!X28="","",[1]Allegations!X28)</f>
        <v>Laxman, a former migrant worker in Qatar, worked in construction and spoke about harsh work conditions as he was at times asked to lift very heavy objects weighing up to 50 kilos which resulted in long-term health problems. Laxman also said they were not paid their wages.</v>
      </c>
      <c r="I28" s="1" t="str">
        <f>IF([1]Allegations!K28="","",[1]Allegations!K28)</f>
        <v>Health: General (including workplace health &amp; safety);Injuries;Non-payment of Wages</v>
      </c>
      <c r="J28" t="str">
        <f>IF([1]Allegations!C28="","",[1]Allegations!C28)</f>
        <v/>
      </c>
      <c r="K28" t="str">
        <f>IF([1]Allegations!F28="","",[1]Allegations!F28)</f>
        <v/>
      </c>
      <c r="L28" t="str">
        <f>IF([1]Allegations!G28="","",[1]Allegations!G28)</f>
        <v/>
      </c>
      <c r="M28" t="str">
        <f>IF([1]Allegations!H28="","",[1]Allegations!H28)</f>
        <v/>
      </c>
      <c r="N28" t="str">
        <f>IF([1]Allegations!I28="","",[1]Allegations!I28)</f>
        <v/>
      </c>
      <c r="O28" s="1" t="str">
        <f>IF([1]Allegations!J28="","",[1]Allegations!J28)</f>
        <v>Not Reported (Employer - Construction)</v>
      </c>
      <c r="P28" t="str">
        <f>IF([1]Allegations!N28="","",[1]Allegations!N28)</f>
        <v>No</v>
      </c>
      <c r="Q28" t="str">
        <f>IF([1]Allegations!O28="","",[1]Allegations!O28)</f>
        <v/>
      </c>
      <c r="R28" s="18" t="str">
        <f>IF(AND([1]Allegations!R28="",[1]Allegations!P28=""),"",IF(AND(NOT([1]Allegations!R28=""),[1]Allegations!P28=""),HYPERLINK([1]Allegations!R28),HYPERLINK([1]Allegations!P28)))</f>
        <v/>
      </c>
      <c r="S28" s="1" t="str">
        <f>IF([1]Allegations!Q28="","",[1]Allegations!Q28)</f>
        <v>None reported.</v>
      </c>
      <c r="T28" t="str">
        <f t="shared" si="0"/>
        <v>x</v>
      </c>
      <c r="U28" t="str">
        <f t="shared" si="1"/>
        <v/>
      </c>
      <c r="V28" t="str">
        <f t="shared" si="2"/>
        <v>x</v>
      </c>
      <c r="W28" t="str">
        <f t="shared" si="3"/>
        <v/>
      </c>
      <c r="X28" t="str">
        <f t="shared" si="4"/>
        <v/>
      </c>
      <c r="Y28" t="str">
        <f t="shared" si="5"/>
        <v/>
      </c>
      <c r="Z28" t="str">
        <f t="shared" si="6"/>
        <v>x</v>
      </c>
      <c r="AA28" s="1" t="str">
        <f t="shared" si="7"/>
        <v/>
      </c>
      <c r="AB28" s="19" t="str">
        <f t="shared" si="8"/>
        <v>Construction</v>
      </c>
    </row>
    <row r="29" spans="1:28" x14ac:dyDescent="0.25">
      <c r="A29" s="1">
        <f>[1]Allegations!V29</f>
        <v>3559</v>
      </c>
      <c r="B29" t="str">
        <f>IF([1]Allegations!S29="Location unknown","Location unknown",VLOOKUP([1]Allegations!S29,[1]!map_alpha2[#Data],2,FALSE))</f>
        <v>United Arab Emirates</v>
      </c>
      <c r="C29" s="17">
        <f>IF([1]Allegations!U29="","",[1]Allegations!U29)</f>
        <v>44710</v>
      </c>
      <c r="D29" s="18" t="str">
        <f>IF([1]Allegations!B29="","",HYPERLINK([1]Allegations!B29))</f>
        <v>https://www.business-humanrights.org/en/latest-news/uae-construction-firm-found-in-breach-of-health-safety-as-one-worker-dies-second-left-paralysed-in-site-accident-is-awarded-usd327k/</v>
      </c>
      <c r="E29" t="str">
        <f>IF([1]Allegations!M29="","",[1]Allegations!M29)</f>
        <v>News outlet</v>
      </c>
      <c r="F29" t="str">
        <f>IF([1]Allegations!L29="","",[1]Allegations!L29)</f>
        <v>Migrant &amp; immigrant workers (1 - Asia &amp; Pacific - Construction);Migrant &amp; immigrant workers (2 - Unknown Location - Construction)</v>
      </c>
      <c r="G29">
        <f>IF([1]Allegations!T29="","",[1]Allegations!T29)</f>
        <v>3</v>
      </c>
      <c r="H29" t="str">
        <f>IF([1]Allegations!X29="","",[1]Allegations!X29)</f>
        <v>Three workers for a construction firm were on-site when a roof they were on collapsed. One of the workers died in the accident, while the other two were injured with one of them sustaining substantial injuries to the head leading to partial paralysis.</v>
      </c>
      <c r="I29" s="1" t="str">
        <f>IF([1]Allegations!K29="","",[1]Allegations!K29)</f>
        <v>Deaths;Health: General (including workplace health &amp; safety);Injuries</v>
      </c>
      <c r="J29" t="str">
        <f>IF([1]Allegations!C29="","",[1]Allegations!C29)</f>
        <v/>
      </c>
      <c r="K29" t="str">
        <f>IF([1]Allegations!F29="","",[1]Allegations!F29)</f>
        <v/>
      </c>
      <c r="L29" t="str">
        <f>IF([1]Allegations!G29="","",[1]Allegations!G29)</f>
        <v/>
      </c>
      <c r="M29" t="str">
        <f>IF([1]Allegations!H29="","",[1]Allegations!H29)</f>
        <v/>
      </c>
      <c r="N29" t="str">
        <f>IF([1]Allegations!I29="","",[1]Allegations!I29)</f>
        <v/>
      </c>
      <c r="O29" s="1" t="str">
        <f>IF([1]Allegations!J29="","",[1]Allegations!J29)</f>
        <v>Not Reported (Employer - Construction)</v>
      </c>
      <c r="P29" t="str">
        <f>IF([1]Allegations!N29="","",[1]Allegations!N29)</f>
        <v>No</v>
      </c>
      <c r="Q29" t="str">
        <f>IF([1]Allegations!O29="","",[1]Allegations!O29)</f>
        <v/>
      </c>
      <c r="R29" s="18" t="str">
        <f>IF(AND([1]Allegations!R29="",[1]Allegations!P29=""),"",IF(AND(NOT([1]Allegations!R29=""),[1]Allegations!P29=""),HYPERLINK([1]Allegations!R29),HYPERLINK([1]Allegations!P29)))</f>
        <v/>
      </c>
      <c r="S29" s="1" t="str">
        <f>IF([1]Allegations!Q29="","",[1]Allegations!Q29)</f>
        <v>One of the affected workers filed a law suit against the firm demanding over USD1.3m in compensation for his injury. The court ruled in favour of the worker and they received USD327K in compensation.</v>
      </c>
      <c r="T29" t="str">
        <f t="shared" si="0"/>
        <v/>
      </c>
      <c r="U29" t="str">
        <f t="shared" si="1"/>
        <v/>
      </c>
      <c r="V29" t="str">
        <f t="shared" si="2"/>
        <v>x</v>
      </c>
      <c r="W29" t="str">
        <f t="shared" si="3"/>
        <v/>
      </c>
      <c r="X29" t="str">
        <f t="shared" si="4"/>
        <v/>
      </c>
      <c r="Y29" t="str">
        <f t="shared" si="5"/>
        <v/>
      </c>
      <c r="Z29" t="str">
        <f t="shared" si="6"/>
        <v>x</v>
      </c>
      <c r="AA29" s="1" t="str">
        <f t="shared" si="7"/>
        <v>x</v>
      </c>
      <c r="AB29" s="19" t="str">
        <f t="shared" si="8"/>
        <v>Construction</v>
      </c>
    </row>
    <row r="30" spans="1:28" x14ac:dyDescent="0.25">
      <c r="A30" s="1">
        <f>[1]Allegations!V30</f>
        <v>2008</v>
      </c>
      <c r="B30" t="str">
        <f>IF([1]Allegations!S30="Location unknown","Location unknown",VLOOKUP([1]Allegations!S30,[1]!map_alpha2[#Data],2,FALSE))</f>
        <v>Qatar</v>
      </c>
      <c r="C30" s="17">
        <f>IF([1]Allegations!U30="","",[1]Allegations!U30)</f>
        <v>42628</v>
      </c>
      <c r="D30" s="18" t="str">
        <f>IF([1]Allegations!B30="","",HYPERLINK([1]Allegations!B30))</f>
        <v>https://www.business-humanrights.org/en/latest-news/qatar-nepali-worker-sues-staff-source-international-for-unfair-dismissal-due-to-pregnancy-company-maintains-stance/</v>
      </c>
      <c r="E30" t="str">
        <f>IF([1]Allegations!M30="","",[1]Allegations!M30)</f>
        <v>News outlet</v>
      </c>
      <c r="F30" t="str">
        <f>IF([1]Allegations!L30="","",[1]Allegations!L30)</f>
        <v>Migrant &amp; immigrant workers (1 - NP - Recruitment agencies)</v>
      </c>
      <c r="G30">
        <f>IF([1]Allegations!T30="","",[1]Allegations!T30)</f>
        <v>1</v>
      </c>
      <c r="H30" t="str">
        <f>IF([1]Allegations!X30="","",[1]Allegations!X30)</f>
        <v>A woman migrant worker lost her job at a recruitment firm on becoming pregnant. This discrimination is in contradiction of Qatar's labour law which states that a female worker cannot be fired if they become pregnant.</v>
      </c>
      <c r="I30" s="1" t="str">
        <f>IF([1]Allegations!K30="","",[1]Allegations!K30)</f>
        <v>Unfair Dismissal</v>
      </c>
      <c r="J30" t="str">
        <f>IF([1]Allegations!C30="","",[1]Allegations!C30)</f>
        <v>Staff Source International (Employer)</v>
      </c>
      <c r="K30" t="str">
        <f>IF([1]Allegations!F30="","",[1]Allegations!F30)</f>
        <v>Cleaning &amp; maintenance</v>
      </c>
      <c r="L30" t="str">
        <f>IF([1]Allegations!G30="","",[1]Allegations!G30)</f>
        <v/>
      </c>
      <c r="M30" t="str">
        <f>IF([1]Allegations!H30="","",[1]Allegations!H30)</f>
        <v/>
      </c>
      <c r="N30" t="str">
        <f>IF([1]Allegations!I30="","",[1]Allegations!I30)</f>
        <v/>
      </c>
      <c r="O30" s="1" t="str">
        <f>IF([1]Allegations!J30="","",[1]Allegations!J30)</f>
        <v/>
      </c>
      <c r="P30" t="str">
        <f>IF([1]Allegations!N30="","",[1]Allegations!N30)</f>
        <v>Yes</v>
      </c>
      <c r="Q30" t="str">
        <f>IF([1]Allegations!O30="","",[1]Allegations!O30)</f>
        <v>Journalist</v>
      </c>
      <c r="R30" s="18" t="str">
        <f>IF(AND([1]Allegations!R30="",[1]Allegations!P30=""),"",IF(AND(NOT([1]Allegations!R30=""),[1]Allegations!P30=""),HYPERLINK([1]Allegations!R30),HYPERLINK([1]Allegations!P30)))</f>
        <v/>
      </c>
      <c r="S30" s="1" t="str">
        <f>IF([1]Allegations!Q30="","",[1]Allegations!Q30)</f>
        <v>The dismissed worker took her employer to court for unfair dismissal and stated that officials at Qatar's National Human Rights Committee and Labor Court agreed.</v>
      </c>
      <c r="T30" t="str">
        <f t="shared" si="0"/>
        <v>x</v>
      </c>
      <c r="U30" t="str">
        <f t="shared" si="1"/>
        <v/>
      </c>
      <c r="V30" t="str">
        <f t="shared" si="2"/>
        <v/>
      </c>
      <c r="W30" t="str">
        <f t="shared" si="3"/>
        <v/>
      </c>
      <c r="X30" t="str">
        <f t="shared" si="4"/>
        <v/>
      </c>
      <c r="Y30" t="str">
        <f t="shared" si="5"/>
        <v/>
      </c>
      <c r="Z30" t="str">
        <f t="shared" si="6"/>
        <v/>
      </c>
      <c r="AA30" s="1" t="str">
        <f t="shared" si="7"/>
        <v/>
      </c>
      <c r="AB30" s="19" t="str">
        <f t="shared" si="8"/>
        <v>Cleaning &amp; maintenance</v>
      </c>
    </row>
    <row r="31" spans="1:28" x14ac:dyDescent="0.25">
      <c r="A31" s="1">
        <f>[1]Allegations!V31</f>
        <v>2013</v>
      </c>
      <c r="B31" t="str">
        <f>IF([1]Allegations!S31="Location unknown","Location unknown",VLOOKUP([1]Allegations!S31,[1]!map_alpha2[#Data],2,FALSE))</f>
        <v>Qatar</v>
      </c>
      <c r="C31" s="17">
        <f>IF([1]Allegations!U31="","",[1]Allegations!U31)</f>
        <v>42530</v>
      </c>
      <c r="D31" s="18" t="str">
        <f>IF([1]Allegations!B31="","",HYPERLINK([1]Allegations!B31))</f>
        <v>https://www.business-humanrights.org/en/latest-news/eta-doha-accused-of-non-payment-of-staff-dues/</v>
      </c>
      <c r="E31" t="str">
        <f>IF([1]Allegations!M31="","",[1]Allegations!M31)</f>
        <v>Trade magazine</v>
      </c>
      <c r="F31" t="str">
        <f>IF([1]Allegations!L31="","",[1]Allegations!L31)</f>
        <v>Migrant &amp; immigrant workers (100 - Unknown Location - Engineering);Migrant &amp; immigrant workers (1 - IN - Engineering)</v>
      </c>
      <c r="G31">
        <f>IF([1]Allegations!T31="","",[1]Allegations!T31)</f>
        <v>100</v>
      </c>
      <c r="H31" t="str">
        <f>IF([1]Allegations!X31="","",[1]Allegations!X31)</f>
        <v>Engineering company ETA Engineering &amp; Contracting was accused of failing to pay final settlement dues to more than 100 workers made unemployed during the past year. It is also alleged that former employees were denied exit visas._x000D_
_x000D_
An Indian construction labourer committed suicide weeks after asking his employer to pay outstanding wages and renew his expired visa, according to his family and co-workers. His employer denies that his suicide was related to work conditions and stated that delayed wages were a common feature of the industry.</v>
      </c>
      <c r="I31" s="1" t="str">
        <f>IF([1]Allegations!K31="","",[1]Allegations!K31)</f>
        <v>Deaths;Failing to renew visas;Non-payment of Wages;Restricted Mobility</v>
      </c>
      <c r="J31" t="str">
        <f>IF([1]Allegations!C31="","",[1]Allegations!C31)</f>
        <v>ETA Ascon Group (Employer)</v>
      </c>
      <c r="K31" t="str">
        <f>IF([1]Allegations!F31="","",[1]Allegations!F31)</f>
        <v>Construction</v>
      </c>
      <c r="L31" t="str">
        <f>IF([1]Allegations!G31="","",[1]Allegations!G31)</f>
        <v>Doha Exhibition and Conference Centre (Unknown)</v>
      </c>
      <c r="M31" t="str">
        <f>IF([1]Allegations!H31="","",[1]Allegations!H31)</f>
        <v>West Bay Doha</v>
      </c>
      <c r="N31" t="str">
        <f>IF([1]Allegations!I31="","",[1]Allegations!I31)</f>
        <v>Sports and venues</v>
      </c>
      <c r="O31" s="1" t="str">
        <f>IF([1]Allegations!J31="","",[1]Allegations!J31)</f>
        <v/>
      </c>
      <c r="P31" t="str">
        <f>IF([1]Allegations!N31="","",[1]Allegations!N31)</f>
        <v>Yes</v>
      </c>
      <c r="Q31" t="str">
        <f>IF([1]Allegations!O31="","",[1]Allegations!O31)</f>
        <v>Journalist</v>
      </c>
      <c r="R31" s="18" t="str">
        <f>IF(AND([1]Allegations!R31="",[1]Allegations!P31=""),"",IF(AND(NOT([1]Allegations!R31=""),[1]Allegations!P31=""),HYPERLINK([1]Allegations!R31),HYPERLINK([1]Allegations!P31)))</f>
        <v/>
      </c>
      <c r="S31" s="1" t="str">
        <f>IF([1]Allegations!Q31="","",[1]Allegations!Q31)</f>
        <v>At least one employee has secured diplomatic intervention from the Indian Embassy in Qatar to secure payment from ETA. At a meeting attended by the affected employee, a representative from ETA, and Dr Mohammed Aleem, Third Secretary (Labour and Community Welfare) in the Indian Embassy Doha, the company cited market conditions as a reason for the delay. _x000D_
_x000D_
'Hundreds' of labourers and taxi drivers signed a petition in protest at the worker's death and demanding a police investigation.</v>
      </c>
      <c r="T31" t="str">
        <f t="shared" si="0"/>
        <v>x</v>
      </c>
      <c r="U31" t="str">
        <f t="shared" si="1"/>
        <v>x</v>
      </c>
      <c r="V31" t="str">
        <f t="shared" si="2"/>
        <v/>
      </c>
      <c r="W31" t="str">
        <f t="shared" si="3"/>
        <v/>
      </c>
      <c r="X31" t="str">
        <f t="shared" si="4"/>
        <v/>
      </c>
      <c r="Y31" t="str">
        <f t="shared" si="5"/>
        <v/>
      </c>
      <c r="Z31" t="str">
        <f t="shared" si="6"/>
        <v/>
      </c>
      <c r="AA31" s="1" t="str">
        <f t="shared" si="7"/>
        <v>x</v>
      </c>
      <c r="AB31" s="19" t="str">
        <f t="shared" si="8"/>
        <v>Construction;Sports and venues;</v>
      </c>
    </row>
    <row r="32" spans="1:28" x14ac:dyDescent="0.25">
      <c r="A32" s="1">
        <f>[1]Allegations!V32</f>
        <v>2017</v>
      </c>
      <c r="B32" t="str">
        <f>IF([1]Allegations!S32="Location unknown","Location unknown",VLOOKUP([1]Allegations!S32,[1]!map_alpha2[#Data],2,FALSE))</f>
        <v>Qatar</v>
      </c>
      <c r="C32" s="17">
        <f>IF([1]Allegations!U32="","",[1]Allegations!U32)</f>
        <v>42490</v>
      </c>
      <c r="D32" s="18" t="str">
        <f>IF([1]Allegations!B32="","",HYPERLINK([1]Allegations!B32))</f>
        <v>https://www.business-humanrights.org/en/latest-news/lower-fares-backfire-against-uber-qatar-after-drivers-take-action/</v>
      </c>
      <c r="E32" t="str">
        <f>IF([1]Allegations!M32="","",[1]Allegations!M32)</f>
        <v>News outlet</v>
      </c>
      <c r="F32" t="str">
        <f>IF([1]Allegations!L32="","",[1]Allegations!L32)</f>
        <v>Migrant &amp; immigrant workers (Unknown Number - Unknown Location - Transport: General)</v>
      </c>
      <c r="G32" t="str">
        <f>IF([1]Allegations!T32="","",[1]Allegations!T32)</f>
        <v>Number unknown</v>
      </c>
      <c r="H32" t="str">
        <f>IF([1]Allegations!X32="","",[1]Allegations!X32)</f>
        <v>Hundreds of Uber drivers went on strike in Qatar for the second time in one year to protest against fare cuts and and "upfront service" that gives passengers a fixed price fare before they travel. The new approach allows Uber to drive down prices for customers at the expense of drivers' salaries; they would be unable to charge more if the journey time is extended for any reason.</v>
      </c>
      <c r="I32" s="1" t="str">
        <f>IF([1]Allegations!K32="","",[1]Allegations!K32)</f>
        <v>Very Low Wages</v>
      </c>
      <c r="J32" t="str">
        <f>IF([1]Allegations!C32="","",[1]Allegations!C32)</f>
        <v>Uber (Employer)</v>
      </c>
      <c r="K32" t="str">
        <f>IF([1]Allegations!F32="","",[1]Allegations!F32)</f>
        <v>Taxi</v>
      </c>
      <c r="L32" t="str">
        <f>IF([1]Allegations!G32="","",[1]Allegations!G32)</f>
        <v/>
      </c>
      <c r="M32" t="str">
        <f>IF([1]Allegations!H32="","",[1]Allegations!H32)</f>
        <v/>
      </c>
      <c r="N32" t="str">
        <f>IF([1]Allegations!I32="","",[1]Allegations!I32)</f>
        <v/>
      </c>
      <c r="O32" s="1" t="str">
        <f>IF([1]Allegations!J32="","",[1]Allegations!J32)</f>
        <v/>
      </c>
      <c r="P32" t="str">
        <f>IF([1]Allegations!N32="","",[1]Allegations!N32)</f>
        <v>Yes</v>
      </c>
      <c r="Q32" t="str">
        <f>IF([1]Allegations!O32="","",[1]Allegations!O32)</f>
        <v>Journalist</v>
      </c>
      <c r="R32" s="18" t="str">
        <f>IF(AND([1]Allegations!R32="",[1]Allegations!P32=""),"",IF(AND(NOT([1]Allegations!R32=""),[1]Allegations!P32=""),HYPERLINK([1]Allegations!R32),HYPERLINK([1]Allegations!P32)))</f>
        <v/>
      </c>
      <c r="S32" s="1" t="str">
        <f>IF([1]Allegations!Q32="","",[1]Allegations!Q32)</f>
        <v>None reported.</v>
      </c>
      <c r="T32" t="str">
        <f t="shared" si="0"/>
        <v>x</v>
      </c>
      <c r="U32" t="str">
        <f t="shared" si="1"/>
        <v/>
      </c>
      <c r="V32" t="str">
        <f t="shared" si="2"/>
        <v/>
      </c>
      <c r="W32" t="str">
        <f t="shared" si="3"/>
        <v/>
      </c>
      <c r="X32" t="str">
        <f t="shared" si="4"/>
        <v/>
      </c>
      <c r="Y32" t="str">
        <f t="shared" si="5"/>
        <v/>
      </c>
      <c r="Z32" t="str">
        <f t="shared" si="6"/>
        <v/>
      </c>
      <c r="AA32" s="1" t="str">
        <f t="shared" si="7"/>
        <v/>
      </c>
      <c r="AB32" s="19" t="str">
        <f t="shared" si="8"/>
        <v>Taxi</v>
      </c>
    </row>
    <row r="33" spans="1:28" x14ac:dyDescent="0.25">
      <c r="A33" s="1">
        <f>[1]Allegations!V33</f>
        <v>2045</v>
      </c>
      <c r="B33" t="str">
        <f>IF([1]Allegations!S33="Location unknown","Location unknown",VLOOKUP([1]Allegations!S33,[1]!map_alpha2[#Data],2,FALSE))</f>
        <v>Qatar</v>
      </c>
      <c r="C33" s="17">
        <f>IF([1]Allegations!U33="","",[1]Allegations!U33)</f>
        <v>43727</v>
      </c>
      <c r="D33" s="18" t="str">
        <f>IF([1]Allegations!B33="","",HYPERLINK([1]Allegations!B33))</f>
        <v>https://www.business-humanrights.org/en/latest-news/all-work-no-pay-the-struggle-of-qatars-migrant-workers-for-justice/</v>
      </c>
      <c r="E33" t="str">
        <f>IF([1]Allegations!M33="","",[1]Allegations!M33)</f>
        <v>NGO</v>
      </c>
      <c r="F33" t="str">
        <f>IF([1]Allegations!L33="","",[1]Allegations!L33)</f>
        <v>Migrant &amp; immigrant workers (80 - KE - Cleaning &amp; maintenance)</v>
      </c>
      <c r="G33">
        <f>IF([1]Allegations!T33="","",[1]Allegations!T33)</f>
        <v>800</v>
      </c>
      <c r="H33" t="str">
        <f>IF([1]Allegations!X33="","",[1]Allegations!X33)</f>
        <v>An investigation by Amnesty International found that in March 2018 a group of Kenyan workers from United Cleaning filed complaints with the Qatar Committees for the Settlement of Labour Disputes. They alleged non-payment of wages or end-of-service benefits for four months totally $205, 000. Previously, United Clearning had stopped paying salaries to over half of its employees and failed to renew their documents. The company eventually terminated workers' contracts stating that they had ceased operations, although this is disputed by workers.</v>
      </c>
      <c r="I33" s="1" t="str">
        <f>IF([1]Allegations!K33="","",[1]Allegations!K33)</f>
        <v>Failing to renew visas;Intimidation &amp; Threats;Non-payment of Wages</v>
      </c>
      <c r="J33" t="str">
        <f>IF([1]Allegations!C33="","",[1]Allegations!C33)</f>
        <v>United Cleaning Co. (Employer)</v>
      </c>
      <c r="K33" t="str">
        <f>IF([1]Allegations!F33="","",[1]Allegations!F33)</f>
        <v>Cleaning &amp; maintenance</v>
      </c>
      <c r="L33" t="str">
        <f>IF([1]Allegations!G33="","",[1]Allegations!G33)</f>
        <v/>
      </c>
      <c r="M33" t="str">
        <f>IF([1]Allegations!H33="","",[1]Allegations!H33)</f>
        <v/>
      </c>
      <c r="N33" t="str">
        <f>IF([1]Allegations!I33="","",[1]Allegations!I33)</f>
        <v/>
      </c>
      <c r="O33" s="1" t="str">
        <f>IF([1]Allegations!J33="","",[1]Allegations!J33)</f>
        <v/>
      </c>
      <c r="P33" t="str">
        <f>IF([1]Allegations!N33="","",[1]Allegations!N33)</f>
        <v>Yes</v>
      </c>
      <c r="Q33" t="str">
        <f>IF([1]Allegations!O33="","",[1]Allegations!O33)</f>
        <v>NGO</v>
      </c>
      <c r="R33" s="18" t="str">
        <f>IF(AND([1]Allegations!R33="",[1]Allegations!P33=""),"",IF(AND(NOT([1]Allegations!R33=""),[1]Allegations!P33=""),HYPERLINK([1]Allegations!R33),HYPERLINK([1]Allegations!P33)))</f>
        <v/>
      </c>
      <c r="S33" s="1" t="str">
        <f>IF([1]Allegations!Q33="","",[1]Allegations!Q33)</f>
        <v>80 out of over 800 impacted employees submitted a complaint to the Committee in March 2018; United Cleaning failed to attend three different mediation sessions at the Labour Relations Department._x000D_
_x000D_
Workers were allegedly discouraged from pursuing their cases and were pushed to accept settlements. Many workers did get settlement decisions between September and December 2018, but United Cleaning had not paid owed salaries in full at the time of reporting.</v>
      </c>
      <c r="T33" t="str">
        <f t="shared" si="0"/>
        <v>x</v>
      </c>
      <c r="U33" t="str">
        <f t="shared" si="1"/>
        <v>x</v>
      </c>
      <c r="V33" t="str">
        <f t="shared" si="2"/>
        <v/>
      </c>
      <c r="W33" t="str">
        <f t="shared" si="3"/>
        <v/>
      </c>
      <c r="X33" t="str">
        <f t="shared" si="4"/>
        <v>x</v>
      </c>
      <c r="Y33" t="str">
        <f t="shared" si="5"/>
        <v/>
      </c>
      <c r="Z33" t="str">
        <f t="shared" si="6"/>
        <v/>
      </c>
      <c r="AA33" s="1" t="str">
        <f t="shared" si="7"/>
        <v/>
      </c>
      <c r="AB33" s="19" t="str">
        <f t="shared" si="8"/>
        <v>Cleaning &amp; maintenance</v>
      </c>
    </row>
    <row r="34" spans="1:28" x14ac:dyDescent="0.25">
      <c r="A34" s="1">
        <f>[1]Allegations!V34</f>
        <v>2046</v>
      </c>
      <c r="B34" t="str">
        <f>IF([1]Allegations!S34="Location unknown","Location unknown",VLOOKUP([1]Allegations!S34,[1]!map_alpha2[#Data],2,FALSE))</f>
        <v>Qatar</v>
      </c>
      <c r="C34" s="17">
        <f>IF([1]Allegations!U34="","",[1]Allegations!U34)</f>
        <v>43727</v>
      </c>
      <c r="D34" s="18" t="str">
        <f>IF([1]Allegations!B34="","",HYPERLINK([1]Allegations!B34))</f>
        <v>https://www.business-humanrights.org/en/latest-news/all-work-no-pay-the-struggle-of-qatars-migrant-workers-for-justice/</v>
      </c>
      <c r="E34" t="str">
        <f>IF([1]Allegations!M34="","",[1]Allegations!M34)</f>
        <v>NGO</v>
      </c>
      <c r="F34" t="str">
        <f>IF([1]Allegations!L34="","",[1]Allegations!L34)</f>
        <v>Migrant &amp; immigrant workers (Unknown Number - BD - Construction);Migrant &amp; immigrant workers (Unknown Number - GH - Construction);Migrant &amp; immigrant workers (Unknown Number - KE - Construction);Migrant &amp; immigrant workers (Unknown Number - LK - Construction);Migrant &amp; immigrant workers (Unknown Number - NP - Construction)</v>
      </c>
      <c r="G34">
        <f>IF([1]Allegations!T34="","",[1]Allegations!T34)</f>
        <v>900</v>
      </c>
      <c r="H34" t="str">
        <f>IF([1]Allegations!X34="","",[1]Allegations!X34)</f>
        <v>In September 2018, an Amnesty International report revealed that 862 out of a total of 900 impacted workers at Hamton International lodged a complaint with the Labour Relations Department alleging delayed salaries over the four preceding months and a lack of end-of-service benefits. The company had not been paying workers salaries regularly since January 2018 and gave workers notice of end of employment in September. Workers started to fall sick because of unsanitary conditions in their accommodation, and lacked food and medical care._x000D_
_x000D_
In the July 2018, employees had gone on strike after the death of a Bangladeshi worker, and after they had received no help.</v>
      </c>
      <c r="I34" s="1" t="str">
        <f>IF([1]Allegations!K34="","",[1]Allegations!K34)</f>
        <v>Deaths;Failing to renew visas;Health: General (including workplace health &amp; safety);Intimidation &amp; Threats;Non-payment of Wages;Precarious/unsuitable living conditions;Right to food</v>
      </c>
      <c r="J34" t="str">
        <f>IF([1]Allegations!C34="","",[1]Allegations!C34)</f>
        <v>Hamton International (Employer)</v>
      </c>
      <c r="K34" t="str">
        <f>IF([1]Allegations!F34="","",[1]Allegations!F34)</f>
        <v>Construction</v>
      </c>
      <c r="L34" t="str">
        <f>IF([1]Allegations!G34="","",[1]Allegations!G34)</f>
        <v/>
      </c>
      <c r="M34" t="str">
        <f>IF([1]Allegations!H34="","",[1]Allegations!H34)</f>
        <v/>
      </c>
      <c r="N34" t="str">
        <f>IF([1]Allegations!I34="","",[1]Allegations!I34)</f>
        <v/>
      </c>
      <c r="O34" s="1" t="str">
        <f>IF([1]Allegations!J34="","",[1]Allegations!J34)</f>
        <v/>
      </c>
      <c r="P34" t="str">
        <f>IF([1]Allegations!N34="","",[1]Allegations!N34)</f>
        <v>Yes</v>
      </c>
      <c r="Q34" t="str">
        <f>IF([1]Allegations!O34="","",[1]Allegations!O34)</f>
        <v>NGO</v>
      </c>
      <c r="R34" s="18" t="str">
        <f>IF(AND([1]Allegations!R34="",[1]Allegations!P34=""),"",IF(AND(NOT([1]Allegations!R34=""),[1]Allegations!P34=""),HYPERLINK([1]Allegations!R34),HYPERLINK([1]Allegations!P34)))</f>
        <v/>
      </c>
      <c r="S34" s="1" t="str">
        <f>IF([1]Allegations!Q34="","",[1]Allegations!Q34)</f>
        <v>Hamton officials failed to attend the mediation sessions facilitiated by the Labour Relations Department.  In October 2018, Hamton's sponsor was arrested and promised to pay the workers within 10 days. However, he was released without doing so._x000D_
_x000D_
In November 2018 around 500 workers were still living in the labour camp; some workers later accepted an offer of repatriation and a small fraction of owed wages in repayment from a relative of Hamton's sponsor. _x000D_
_x000D_
In December 2018 around 120 workers were still waiting to hear the outcome of their complaints and were still being pressured to return home with only a fraction of the owed wages. _x000D_
_x000D_
By April 2019 around 100 workers remained in Qatar, finally receiving judgments from the Committee for the Settlement of Labour Disputes in their favour. Hamton was ordered by the court to pay workers, but as of September 2019 had not done so.</v>
      </c>
      <c r="T34" t="str">
        <f t="shared" si="0"/>
        <v>x</v>
      </c>
      <c r="U34" t="str">
        <f t="shared" si="1"/>
        <v>x</v>
      </c>
      <c r="V34" t="str">
        <f t="shared" si="2"/>
        <v>x</v>
      </c>
      <c r="W34" t="str">
        <f t="shared" si="3"/>
        <v>x</v>
      </c>
      <c r="X34" t="str">
        <f t="shared" si="4"/>
        <v>x</v>
      </c>
      <c r="Y34" t="str">
        <f t="shared" si="5"/>
        <v/>
      </c>
      <c r="Z34" t="str">
        <f t="shared" si="6"/>
        <v/>
      </c>
      <c r="AA34" s="1" t="str">
        <f t="shared" si="7"/>
        <v>x</v>
      </c>
      <c r="AB34" s="19" t="str">
        <f t="shared" si="8"/>
        <v>Construction</v>
      </c>
    </row>
    <row r="35" spans="1:28" x14ac:dyDescent="0.25">
      <c r="A35" s="1">
        <f>[1]Allegations!V35</f>
        <v>2127</v>
      </c>
      <c r="B35" t="str">
        <f>IF([1]Allegations!S35="Location unknown","Location unknown",VLOOKUP([1]Allegations!S35,[1]!map_alpha2[#Data],2,FALSE))</f>
        <v>Qatar</v>
      </c>
      <c r="C35" s="17">
        <f>IF([1]Allegations!U35="","",[1]Allegations!U35)</f>
        <v>43973</v>
      </c>
      <c r="D35" s="18" t="str">
        <f>IF([1]Allegations!B35="","",HYPERLINK([1]Allegations!B35))</f>
        <v>https://www.business-humanrights.org/en/latest-news/exposed-how-qatar-airways-risked-lives-of-flight-attendants-for-coronavirus-pr-stunt/</v>
      </c>
      <c r="E35" t="str">
        <f>IF([1]Allegations!M35="","",[1]Allegations!M35)</f>
        <v>News outlet</v>
      </c>
      <c r="F35" t="str">
        <f>IF([1]Allegations!L35="","",[1]Allegations!L35)</f>
        <v>Migrant &amp; immigrant workers (Unknown Number - Asia &amp; Pacific - Transport: General)</v>
      </c>
      <c r="G35" t="str">
        <f>IF([1]Allegations!T35="","",[1]Allegations!T35)</f>
        <v>Number unknown</v>
      </c>
      <c r="H35" t="str">
        <f>IF([1]Allegations!X35="","",[1]Allegations!X35)</f>
        <v>In May 2020, Qatar Airways faced allegations of racial discrimination against South Asian cabin crew, who were "forced" to work on flights during the Covid-19 pandemic and suffered verbal racial abuse from management. By contrast, European staff did not receive the same treatment and were included in a "PR stunt" despite not working these flights._x000D_
_x000D_
Qatar Airways is one of a number of airlines facing widespread lay-offs, as the company tries to mitigate against the economic downturn caused by the pandemic and subsequent lockdowns, travel bans and quarantines. An Arab News report also accused the company of ageism in its hiring-and-firing policies as began its redundancy process.</v>
      </c>
      <c r="I35" s="1" t="str">
        <f>IF([1]Allegations!K35="","",[1]Allegations!K35)</f>
        <v>Health: General (including workplace health &amp; safety);Intimidation &amp; Threats</v>
      </c>
      <c r="J35" t="str">
        <f>IF([1]Allegations!C35="","",[1]Allegations!C35)</f>
        <v>Qatar Airways (Employer)</v>
      </c>
      <c r="K35" t="str">
        <f>IF([1]Allegations!F35="","",[1]Allegations!F35)</f>
        <v>Aircraft/Airline</v>
      </c>
      <c r="L35" t="str">
        <f>IF([1]Allegations!G35="","",[1]Allegations!G35)</f>
        <v/>
      </c>
      <c r="M35" t="str">
        <f>IF([1]Allegations!H35="","",[1]Allegations!H35)</f>
        <v/>
      </c>
      <c r="N35" t="str">
        <f>IF([1]Allegations!I35="","",[1]Allegations!I35)</f>
        <v/>
      </c>
      <c r="O35" s="1" t="str">
        <f>IF([1]Allegations!J35="","",[1]Allegations!J35)</f>
        <v/>
      </c>
      <c r="P35" t="str">
        <f>IF([1]Allegations!N35="","",[1]Allegations!N35)</f>
        <v>Yes</v>
      </c>
      <c r="Q35" t="str">
        <f>IF([1]Allegations!O35="","",[1]Allegations!O35)</f>
        <v>Resource Centre</v>
      </c>
      <c r="R35" s="18" t="str">
        <f>IF(AND([1]Allegations!R35="",[1]Allegations!P35=""),"",IF(AND(NOT([1]Allegations!R35=""),[1]Allegations!P35=""),HYPERLINK([1]Allegations!R35),HYPERLINK([1]Allegations!P35)))</f>
        <v>https://www.business-humanrights.org/en/latest-news/qatar-airways-faces-allegations-of-racial-age-discrimination-against-south-asian-cabin-crew-co-did-not-respond/</v>
      </c>
      <c r="S35" s="1" t="str">
        <f>IF([1]Allegations!Q35="","",[1]Allegations!Q35)</f>
        <v>None reported. Qatar Airways did not respond to the Resource Centre's request for comment.</v>
      </c>
      <c r="T35" t="str">
        <f t="shared" si="0"/>
        <v/>
      </c>
      <c r="U35" t="str">
        <f t="shared" si="1"/>
        <v/>
      </c>
      <c r="V35" t="str">
        <f t="shared" si="2"/>
        <v>x</v>
      </c>
      <c r="W35" t="str">
        <f t="shared" si="3"/>
        <v/>
      </c>
      <c r="X35" t="str">
        <f t="shared" si="4"/>
        <v>x</v>
      </c>
      <c r="Y35" t="str">
        <f t="shared" si="5"/>
        <v/>
      </c>
      <c r="Z35" t="str">
        <f t="shared" si="6"/>
        <v/>
      </c>
      <c r="AA35" s="1" t="str">
        <f t="shared" si="7"/>
        <v/>
      </c>
      <c r="AB35" s="19" t="str">
        <f t="shared" si="8"/>
        <v>Aircraft/Airline</v>
      </c>
    </row>
    <row r="36" spans="1:28" x14ac:dyDescent="0.25">
      <c r="A36" s="1">
        <f>[1]Allegations!V36</f>
        <v>2223</v>
      </c>
      <c r="B36" t="str">
        <f>IF([1]Allegations!S36="Location unknown","Location unknown",VLOOKUP([1]Allegations!S36,[1]!map_alpha2[#Data],2,FALSE))</f>
        <v>Qatar</v>
      </c>
      <c r="C36" s="17">
        <f>IF([1]Allegations!U36="","",[1]Allegations!U36)</f>
        <v>44118</v>
      </c>
      <c r="D36" s="18" t="str">
        <f>IF([1]Allegations!B36="","",HYPERLINK([1]Allegations!B36))</f>
        <v>https://www.business-humanrights.org/en/latest-news/18-months-of-non-payment-qatari-company-leaves-workers-in-the-lurch/</v>
      </c>
      <c r="E36" t="str">
        <f>IF([1]Allegations!M36="","",[1]Allegations!M36)</f>
        <v>NGO</v>
      </c>
      <c r="F36" t="str">
        <f>IF([1]Allegations!L36="","",[1]Allegations!L36)</f>
        <v>Migrant &amp; immigrant workers (Unknown Number - BD - Construction);Migrant &amp; immigrant workers (Unknown Number - EG - Construction);Migrant &amp; immigrant workers (Unknown Number - IN - Construction);Migrant &amp; immigrant workers (Unknown Number - NP - Construction)</v>
      </c>
      <c r="G36">
        <f>IF([1]Allegations!T36="","",[1]Allegations!T36)</f>
        <v>550</v>
      </c>
      <c r="H36" t="str">
        <f>IF([1]Allegations!X36="","",[1]Allegations!X36)</f>
        <v>In October 2020, NGO Migrant Rights reported on the case of 550 employees of Imperial Trading and Contracting Co. (ITCC) who have been protesting non-payment of wages for over 11 months - 450 workers allegedly have not been paid for nine months, and 100 staff for nearly a year._x000D_
_x000D_
In total the workers are owed about US$357,000 and US$250,000 in final settlements. Migrant Rights report that while the Qatari govt set up a Workers Support Insurance Fund in 2018 to pay workers in such cases without delay, the process has not been used.</v>
      </c>
      <c r="I36" s="1" t="str">
        <f>IF([1]Allegations!K36="","",[1]Allegations!K36)</f>
        <v>Denial of Freedom of Expression/Assembly;Intimidation &amp; Threats;Non-payment of Wages;Restricted Mobility;Right to food</v>
      </c>
      <c r="J36" t="str">
        <f>IF([1]Allegations!C36="","",[1]Allegations!C36)</f>
        <v>Imperial Trading &amp; Contracting (ITCC) (Unknown);Specialised Aluminium &amp; Steel Co. (SASCO) (Unknown)</v>
      </c>
      <c r="K36" t="str">
        <f>IF([1]Allegations!F36="","",[1]Allegations!F36)</f>
        <v>Construction;Metals &amp; steel</v>
      </c>
      <c r="L36" t="str">
        <f>IF([1]Allegations!G36="","",[1]Allegations!G36)</f>
        <v/>
      </c>
      <c r="M36" t="str">
        <f>IF([1]Allegations!H36="","",[1]Allegations!H36)</f>
        <v/>
      </c>
      <c r="N36" t="str">
        <f>IF([1]Allegations!I36="","",[1]Allegations!I36)</f>
        <v/>
      </c>
      <c r="O36" s="1" t="str">
        <f>IF([1]Allegations!J36="","",[1]Allegations!J36)</f>
        <v/>
      </c>
      <c r="P36" t="str">
        <f>IF([1]Allegations!N36="","",[1]Allegations!N36)</f>
        <v>Yes</v>
      </c>
      <c r="Q36" t="str">
        <f>IF([1]Allegations!O36="","",[1]Allegations!O36)</f>
        <v>Resource Centre</v>
      </c>
      <c r="R36" s="18" t="str">
        <f>IF(AND([1]Allegations!R36="",[1]Allegations!P36=""),"",IF(AND(NOT([1]Allegations!R36=""),[1]Allegations!P36=""),HYPERLINK([1]Allegations!R36),HYPERLINK([1]Allegations!P36)))</f>
        <v>https://www.business-humanrights.org/en/latest-news/qatar-550-employees-of-construction-giant-imperial-trading-contracting-stage-protests-over-unpaid-wages/</v>
      </c>
      <c r="S36" s="1" t="str">
        <f>IF([1]Allegations!Q36="","",[1]Allegations!Q36)</f>
        <v>Workers state that they have "exhausted every avenue available to file complaints" but without action being taken. Protests have been held more than once and in June 2019 police allegedly advised workers not to return to work until they were paid; workers then received six months of pay over the following two months._x000D_
_x000D_
Among the recent protestors, one worker stated that the police had come "in 40 vehicles and threatened [workers] with arrest for protesting"._x000D_
_x000D_
Business &amp; Human Rights Resource Centre invited ITCC and its parent group SASCO to respond to the allegations; neither company responded.</v>
      </c>
      <c r="T36" t="str">
        <f t="shared" si="0"/>
        <v>x</v>
      </c>
      <c r="U36" t="str">
        <f t="shared" si="1"/>
        <v>x</v>
      </c>
      <c r="V36" t="str">
        <f t="shared" si="2"/>
        <v/>
      </c>
      <c r="W36" t="str">
        <f t="shared" si="3"/>
        <v>x</v>
      </c>
      <c r="X36" t="str">
        <f t="shared" si="4"/>
        <v>x</v>
      </c>
      <c r="Y36" t="str">
        <f t="shared" si="5"/>
        <v/>
      </c>
      <c r="Z36" t="str">
        <f t="shared" si="6"/>
        <v/>
      </c>
      <c r="AA36" s="1" t="str">
        <f t="shared" si="7"/>
        <v/>
      </c>
      <c r="AB36" s="19" t="str">
        <f t="shared" si="8"/>
        <v>Construction;Metals &amp; steel</v>
      </c>
    </row>
    <row r="37" spans="1:28" x14ac:dyDescent="0.25">
      <c r="A37" s="1">
        <f>[1]Allegations!V37</f>
        <v>2316</v>
      </c>
      <c r="B37" t="str">
        <f>IF([1]Allegations!S37="Location unknown","Location unknown",VLOOKUP([1]Allegations!S37,[1]!map_alpha2[#Data],2,FALSE))</f>
        <v>Qatar</v>
      </c>
      <c r="C37" s="17">
        <f>IF([1]Allegations!U37="","",[1]Allegations!U37)</f>
        <v>44044</v>
      </c>
      <c r="D37" s="18" t="str">
        <f>IF([1]Allegations!B37="","",HYPERLINK([1]Allegations!B37))</f>
        <v>https://www.business-humanrights.org/en/latest-news/the-cost-of-contagion-the-consequences-of-covid-19-for-migrant-workers-in-the-gulf-2/</v>
      </c>
      <c r="E37" t="str">
        <f>IF([1]Allegations!M37="","",[1]Allegations!M37)</f>
        <v>NGO</v>
      </c>
      <c r="F37" t="str">
        <f>IF([1]Allegations!L37="","",[1]Allegations!L37)</f>
        <v>Migrant &amp; immigrant workers (Unknown Number - IN - Express delivery)</v>
      </c>
      <c r="G37">
        <f>IF([1]Allegations!T37="","",[1]Allegations!T37)</f>
        <v>1</v>
      </c>
      <c r="H37" t="str">
        <f>IF([1]Allegations!X37="","",[1]Allegations!X37)</f>
        <v>In November 2020, NGO Equidem launched a report highlighting the impact of COVID-19 on migrant workers in Saudi Arabia, Qatar and UAE, based on 206 interviews with workers. An Indian national for DHL Qatar said he was being made to work up to 18 hours a day without being paid for overtime.</v>
      </c>
      <c r="I37" s="1" t="str">
        <f>IF([1]Allegations!K37="","",[1]Allegations!K37)</f>
        <v>Non-payment of Wages</v>
      </c>
      <c r="J37" t="str">
        <f>IF([1]Allegations!C37="","",[1]Allegations!C37)</f>
        <v>DHL (part of Deutsche Post) (Employer)</v>
      </c>
      <c r="K37" t="str">
        <f>IF([1]Allegations!F37="","",[1]Allegations!F37)</f>
        <v>Express delivery</v>
      </c>
      <c r="L37" t="str">
        <f>IF([1]Allegations!G37="","",[1]Allegations!G37)</f>
        <v/>
      </c>
      <c r="M37" t="str">
        <f>IF([1]Allegations!H37="","",[1]Allegations!H37)</f>
        <v/>
      </c>
      <c r="N37" t="str">
        <f>IF([1]Allegations!I37="","",[1]Allegations!I37)</f>
        <v/>
      </c>
      <c r="O37" s="1" t="str">
        <f>IF([1]Allegations!J37="","",[1]Allegations!J37)</f>
        <v/>
      </c>
      <c r="P37" t="str">
        <f>IF([1]Allegations!N37="","",[1]Allegations!N37)</f>
        <v>Yes</v>
      </c>
      <c r="Q37" t="str">
        <f>IF([1]Allegations!O37="","",[1]Allegations!O37)</f>
        <v>Equidem</v>
      </c>
      <c r="R37" s="18" t="str">
        <f>IF(AND([1]Allegations!R37="",[1]Allegations!P37=""),"",IF(AND(NOT([1]Allegations!R37=""),[1]Allegations!P37=""),HYPERLINK([1]Allegations!R37),HYPERLINK([1]Allegations!P37)))</f>
        <v/>
      </c>
      <c r="S37" s="1" t="str">
        <f>IF([1]Allegations!Q37="","",[1]Allegations!Q37)</f>
        <v>None reported. The company employing workers at DHL Qatar, Danzas AEI Emirates, provided a response to Equidem, refuting the allegations.</v>
      </c>
      <c r="T37" t="str">
        <f t="shared" si="0"/>
        <v>x</v>
      </c>
      <c r="U37" t="str">
        <f t="shared" si="1"/>
        <v/>
      </c>
      <c r="V37" t="str">
        <f t="shared" si="2"/>
        <v/>
      </c>
      <c r="W37" t="str">
        <f t="shared" si="3"/>
        <v/>
      </c>
      <c r="X37" t="str">
        <f t="shared" si="4"/>
        <v/>
      </c>
      <c r="Y37" t="str">
        <f t="shared" si="5"/>
        <v/>
      </c>
      <c r="Z37" t="str">
        <f t="shared" si="6"/>
        <v/>
      </c>
      <c r="AA37" s="1" t="str">
        <f t="shared" si="7"/>
        <v/>
      </c>
      <c r="AB37" s="19" t="str">
        <f t="shared" si="8"/>
        <v>Express delivery</v>
      </c>
    </row>
    <row r="38" spans="1:28" x14ac:dyDescent="0.25">
      <c r="A38" s="1">
        <f>[1]Allegations!V38</f>
        <v>2370</v>
      </c>
      <c r="B38" t="str">
        <f>IF([1]Allegations!S38="Location unknown","Location unknown",VLOOKUP([1]Allegations!S38,[1]!map_alpha2[#Data],2,FALSE))</f>
        <v>Qatar</v>
      </c>
      <c r="C38" s="17">
        <f>IF([1]Allegations!U38="","",[1]Allegations!U38)</f>
        <v>44187</v>
      </c>
      <c r="D38" s="18" t="str">
        <f>IF([1]Allegations!B38="","",HYPERLINK([1]Allegations!B38))</f>
        <v>https://www.business-humanrights.org/en/latest-news/qatar-workers-at-construction-co-itcc-lalibela-cleaning-services-face-months-of-unpaid-wages-as-their-labour-complaints-go-uncompensated/</v>
      </c>
      <c r="E38" t="str">
        <f>IF([1]Allegations!M38="","",[1]Allegations!M38)</f>
        <v>NGO</v>
      </c>
      <c r="F38" t="str">
        <f>IF([1]Allegations!L38="","",[1]Allegations!L38)</f>
        <v>Migrant &amp; immigrant workers (400 - Unknown Location - Construction)</v>
      </c>
      <c r="G38">
        <f>IF([1]Allegations!T38="","",[1]Allegations!T38)</f>
        <v>400</v>
      </c>
      <c r="H38" t="str">
        <f>IF([1]Allegations!X38="","",[1]Allegations!X38)</f>
        <v>In a December 2020 press release, HRW reported that they had contacted the Qatari authorities over the case of 400 workers at Imperial Trading and Construction (ITCC) who had faced over 10 months of unpaid wages. They had been experiencing delayed and unpaid wages since 2018 but had received nothing since October 2019.</v>
      </c>
      <c r="I38" s="1" t="str">
        <f>IF([1]Allegations!K38="","",[1]Allegations!K38)</f>
        <v>Denial of Freedom of Expression/Assembly;Health: General (including workplace health &amp; safety);Non-payment of Wages;Precarious/unsuitable living conditions</v>
      </c>
      <c r="J38" t="str">
        <f>IF([1]Allegations!C38="","",[1]Allegations!C38)</f>
        <v>Imperial Trading &amp; Contracting (ITCC) (Employer)</v>
      </c>
      <c r="K38" t="str">
        <f>IF([1]Allegations!F38="","",[1]Allegations!F38)</f>
        <v>Construction</v>
      </c>
      <c r="L38" t="str">
        <f>IF([1]Allegations!G38="","",[1]Allegations!G38)</f>
        <v/>
      </c>
      <c r="M38" t="str">
        <f>IF([1]Allegations!H38="","",[1]Allegations!H38)</f>
        <v/>
      </c>
      <c r="N38" t="str">
        <f>IF([1]Allegations!I38="","",[1]Allegations!I38)</f>
        <v/>
      </c>
      <c r="O38" s="1" t="str">
        <f>IF([1]Allegations!J38="","",[1]Allegations!J38)</f>
        <v/>
      </c>
      <c r="P38" t="str">
        <f>IF([1]Allegations!N38="","",[1]Allegations!N38)</f>
        <v>Yes</v>
      </c>
      <c r="Q38" t="str">
        <f>IF([1]Allegations!O38="","",[1]Allegations!O38)</f>
        <v>NGO</v>
      </c>
      <c r="R38" s="18" t="str">
        <f>IF(AND([1]Allegations!R38="",[1]Allegations!P38=""),"",IF(AND(NOT([1]Allegations!R38=""),[1]Allegations!P38=""),HYPERLINK([1]Allegations!R38),HYPERLINK([1]Allegations!P38)))</f>
        <v/>
      </c>
      <c r="S38" s="1" t="str">
        <f>IF([1]Allegations!Q38="","",[1]Allegations!Q38)</f>
        <v>HRW contacted ITCC for comment; they did not respond. They also contacted the Qatari authorities who provided a response in October 2020 that “the company has been placed on the Labor Ministry’s list of banned companies, legal proceedings against the company have been launched, and strict penalties have been imposed on the company.” HRW obtained a copy of two court verdicts stating that ITCC was fined for failing to pay workers' wages._x000D_
_x000D_
The workers themselves had also filed a case with the labour ministry but had not yet received any wages or owed dues. Workers had staged protests but reported being threatened by police with arrest if they posted photos or videos on social media.</v>
      </c>
      <c r="T38" t="str">
        <f t="shared" si="0"/>
        <v>x</v>
      </c>
      <c r="U38" t="str">
        <f t="shared" si="1"/>
        <v>x</v>
      </c>
      <c r="V38" t="str">
        <f t="shared" si="2"/>
        <v>x</v>
      </c>
      <c r="W38" t="str">
        <f t="shared" si="3"/>
        <v>x</v>
      </c>
      <c r="X38" t="str">
        <f t="shared" si="4"/>
        <v/>
      </c>
      <c r="Y38" t="str">
        <f t="shared" si="5"/>
        <v/>
      </c>
      <c r="Z38" t="str">
        <f t="shared" si="6"/>
        <v/>
      </c>
      <c r="AA38" s="1" t="str">
        <f t="shared" si="7"/>
        <v/>
      </c>
      <c r="AB38" s="19" t="str">
        <f t="shared" si="8"/>
        <v>Construction</v>
      </c>
    </row>
    <row r="39" spans="1:28" x14ac:dyDescent="0.25">
      <c r="A39" s="1">
        <f>[1]Allegations!V39</f>
        <v>2372</v>
      </c>
      <c r="B39" t="str">
        <f>IF([1]Allegations!S39="Location unknown","Location unknown",VLOOKUP([1]Allegations!S39,[1]!map_alpha2[#Data],2,FALSE))</f>
        <v>Qatar</v>
      </c>
      <c r="C39" s="17">
        <f>IF([1]Allegations!U39="","",[1]Allegations!U39)</f>
        <v>44187</v>
      </c>
      <c r="D39" s="18" t="str">
        <f>IF([1]Allegations!B39="","",HYPERLINK([1]Allegations!B39))</f>
        <v>https://www.business-humanrights.org/en/latest-news/qatar-workers-at-construction-co-itcc-lalibela-cleaning-services-face-months-of-unpaid-wages-as-their-labour-complaints-go-uncompensated/</v>
      </c>
      <c r="E39" t="str">
        <f>IF([1]Allegations!M39="","",[1]Allegations!M39)</f>
        <v>NGO</v>
      </c>
      <c r="F39" t="str">
        <f>IF([1]Allegations!L39="","",[1]Allegations!L39)</f>
        <v>Migrant &amp; immigrant workers (Unknown Number - Unknown Location - Cleaning &amp; maintenance)</v>
      </c>
      <c r="G39" t="str">
        <f>IF([1]Allegations!T39="","",[1]Allegations!T39)</f>
        <v>Number unknown</v>
      </c>
      <c r="H39" t="str">
        <f>IF([1]Allegations!X39="","",[1]Allegations!X39)</f>
        <v>In a December 2020 press release, HRW reported that workers at Lalibela Cleaning &amp; Services were facing unpaid wages since June and other, unspecified, labour abuses. Workers also reported limited movements because they were afraid of being arrested as their employer had not issued their Qatari ID cards. Workers also reported that the company had cut electricity to their accommodation for months until the government intervened in October 2020.</v>
      </c>
      <c r="I39" s="1" t="str">
        <f>IF([1]Allegations!K39="","",[1]Allegations!K39)</f>
        <v>Non-payment of Wages;Precarious/unsuitable living conditions;Restricted Mobility;Right to food</v>
      </c>
      <c r="J39" t="str">
        <f>IF([1]Allegations!C39="","",[1]Allegations!C39)</f>
        <v>Lalibela Cleaning &amp; Services (Employer)</v>
      </c>
      <c r="K39" t="str">
        <f>IF([1]Allegations!F39="","",[1]Allegations!F39)</f>
        <v>Cleaning &amp; maintenance</v>
      </c>
      <c r="L39" t="str">
        <f>IF([1]Allegations!G39="","",[1]Allegations!G39)</f>
        <v/>
      </c>
      <c r="M39" t="str">
        <f>IF([1]Allegations!H39="","",[1]Allegations!H39)</f>
        <v/>
      </c>
      <c r="N39" t="str">
        <f>IF([1]Allegations!I39="","",[1]Allegations!I39)</f>
        <v/>
      </c>
      <c r="O39" s="1" t="str">
        <f>IF([1]Allegations!J39="","",[1]Allegations!J39)</f>
        <v/>
      </c>
      <c r="P39" t="str">
        <f>IF([1]Allegations!N39="","",[1]Allegations!N39)</f>
        <v>Yes</v>
      </c>
      <c r="Q39" t="str">
        <f>IF([1]Allegations!O39="","",[1]Allegations!O39)</f>
        <v>NGO</v>
      </c>
      <c r="R39" s="18" t="str">
        <f>IF(AND([1]Allegations!R39="",[1]Allegations!P39=""),"",IF(AND(NOT([1]Allegations!R39=""),[1]Allegations!P39=""),HYPERLINK([1]Allegations!R39),HYPERLINK([1]Allegations!P39)))</f>
        <v/>
      </c>
      <c r="S39" s="1" t="str">
        <f>IF([1]Allegations!Q39="","",[1]Allegations!Q39)</f>
        <v>HRW contacted Lalibela for comment; they did not respond. Workers said they were unable to file a labour complaint of unpaid wages because their employer had not issued their Qatari ID cards.</v>
      </c>
      <c r="T39" t="str">
        <f t="shared" si="0"/>
        <v>x</v>
      </c>
      <c r="U39" t="str">
        <f t="shared" si="1"/>
        <v>x</v>
      </c>
      <c r="V39" t="str">
        <f t="shared" si="2"/>
        <v/>
      </c>
      <c r="W39" t="str">
        <f t="shared" si="3"/>
        <v>x</v>
      </c>
      <c r="X39" t="str">
        <f t="shared" si="4"/>
        <v/>
      </c>
      <c r="Y39" t="str">
        <f t="shared" si="5"/>
        <v/>
      </c>
      <c r="Z39" t="str">
        <f t="shared" si="6"/>
        <v/>
      </c>
      <c r="AA39" s="1" t="str">
        <f t="shared" si="7"/>
        <v/>
      </c>
      <c r="AB39" s="19" t="str">
        <f t="shared" si="8"/>
        <v>Cleaning &amp; maintenance</v>
      </c>
    </row>
    <row r="40" spans="1:28" x14ac:dyDescent="0.25">
      <c r="A40" s="1">
        <f>[1]Allegations!V40</f>
        <v>2423</v>
      </c>
      <c r="B40" t="str">
        <f>IF([1]Allegations!S40="Location unknown","Location unknown",VLOOKUP([1]Allegations!S40,[1]!map_alpha2[#Data],2,FALSE))</f>
        <v>Qatar</v>
      </c>
      <c r="C40" s="17">
        <f>IF([1]Allegations!U40="","",[1]Allegations!U40)</f>
        <v>44326</v>
      </c>
      <c r="D40" s="18" t="str">
        <f>IF([1]Allegations!B40="","",HYPERLINK([1]Allegations!B40))</f>
        <v>https://www.business-humanrights.org/en/latest-news/qatar-steps-in-to-rectify-grievances-after-security-guards-launch-protests-over-overtime-payments/</v>
      </c>
      <c r="E40" t="str">
        <f>IF([1]Allegations!M40="","",[1]Allegations!M40)</f>
        <v>News outlet</v>
      </c>
      <c r="F40" t="str">
        <f>IF([1]Allegations!L40="","",[1]Allegations!L40)</f>
        <v>Migrant &amp; immigrant workers (Unknown Number - Unknown Location - Security companies)</v>
      </c>
      <c r="G40" t="str">
        <f>IF([1]Allegations!T40="","",[1]Allegations!T40)</f>
        <v>Number unknown</v>
      </c>
      <c r="H40" t="str">
        <f>IF([1]Allegations!X40="","",[1]Allegations!X40)</f>
        <v>Hundreds of workers at Qatar Security Services (QSS) protested over labour abuses. The workers alleged that the company did not pay them for overtime work, they have received only a half of their salary, and they didn’t have the right to days off.</v>
      </c>
      <c r="I40" s="1" t="str">
        <f>IF([1]Allegations!K40="","",[1]Allegations!K40)</f>
        <v>Intimidation &amp; Threats;Non-payment of Wages</v>
      </c>
      <c r="J40" t="str">
        <f>IF([1]Allegations!C40="","",[1]Allegations!C40)</f>
        <v>Bin Arbaid Group (Other Value Chain Entity);Qatar Security Services (QSS) (Employer)</v>
      </c>
      <c r="K40" t="str">
        <f>IF([1]Allegations!F40="","",[1]Allegations!F40)</f>
        <v>Cleaning &amp; maintenance;Construction;Security companies;Transport: General</v>
      </c>
      <c r="L40" t="str">
        <f>IF([1]Allegations!G40="","",[1]Allegations!G40)</f>
        <v/>
      </c>
      <c r="M40" t="str">
        <f>IF([1]Allegations!H40="","",[1]Allegations!H40)</f>
        <v/>
      </c>
      <c r="N40" t="str">
        <f>IF([1]Allegations!I40="","",[1]Allegations!I40)</f>
        <v/>
      </c>
      <c r="O40" s="1" t="str">
        <f>IF([1]Allegations!J40="","",[1]Allegations!J40)</f>
        <v/>
      </c>
      <c r="P40" t="str">
        <f>IF([1]Allegations!N40="","",[1]Allegations!N40)</f>
        <v>Yes</v>
      </c>
      <c r="Q40" t="str">
        <f>IF([1]Allegations!O40="","",[1]Allegations!O40)</f>
        <v>Resource Centre</v>
      </c>
      <c r="R40" s="18" t="str">
        <f>IF(AND([1]Allegations!R40="",[1]Allegations!P40=""),"",IF(AND(NOT([1]Allegations!R40=""),[1]Allegations!P40=""),HYPERLINK([1]Allegations!R40),HYPERLINK([1]Allegations!P40)))</f>
        <v>https://www.business-humanrights.org/en/latest-news/qatar-hundreds-of-workers-protest-over-labour-abuses-including-non-payment-of-full-wages-overtime-co-did-not-respond/</v>
      </c>
      <c r="S40" s="1" t="str">
        <f>IF([1]Allegations!Q40="","",[1]Allegations!Q40)</f>
        <v>The issue has been resolved in coordination with Ministry of Labor, and guards resumed their work on Sunday 09/05/2021.</v>
      </c>
      <c r="T40" t="str">
        <f t="shared" si="0"/>
        <v>x</v>
      </c>
      <c r="U40" t="str">
        <f t="shared" si="1"/>
        <v/>
      </c>
      <c r="V40" t="str">
        <f t="shared" si="2"/>
        <v/>
      </c>
      <c r="W40" t="str">
        <f t="shared" si="3"/>
        <v/>
      </c>
      <c r="X40" t="str">
        <f t="shared" si="4"/>
        <v>x</v>
      </c>
      <c r="Y40" t="str">
        <f t="shared" si="5"/>
        <v/>
      </c>
      <c r="Z40" t="str">
        <f t="shared" si="6"/>
        <v/>
      </c>
      <c r="AA40" s="1" t="str">
        <f t="shared" si="7"/>
        <v/>
      </c>
      <c r="AB40" s="19" t="str">
        <f t="shared" si="8"/>
        <v>Cleaning &amp; maintenance;Construction;Security companies;Transport: General</v>
      </c>
    </row>
    <row r="41" spans="1:28" x14ac:dyDescent="0.25">
      <c r="A41" s="1">
        <f>[1]Allegations!V41</f>
        <v>2425</v>
      </c>
      <c r="B41" t="str">
        <f>IF([1]Allegations!S41="Location unknown","Location unknown",VLOOKUP([1]Allegations!S41,[1]!map_alpha2[#Data],2,FALSE))</f>
        <v>Qatar</v>
      </c>
      <c r="C41" s="17">
        <f>IF([1]Allegations!U41="","",[1]Allegations!U41)</f>
        <v>44318</v>
      </c>
      <c r="D41" s="18" t="str">
        <f>IF([1]Allegations!B41="","",HYPERLINK([1]Allegations!B41))</f>
        <v>https://www.business-humanrights.org/en/latest-news/qatar-security-company-disregards-labor-law/</v>
      </c>
      <c r="E41" t="str">
        <f>IF([1]Allegations!M41="","",[1]Allegations!M41)</f>
        <v>News outlet</v>
      </c>
      <c r="F41" t="str">
        <f>IF([1]Allegations!L41="","",[1]Allegations!L41)</f>
        <v>Migrant &amp; immigrant workers (4000 - Unknown Location - Unknown Sector)</v>
      </c>
      <c r="G41">
        <f>IF([1]Allegations!T41="","",[1]Allegations!T41)</f>
        <v>4000</v>
      </c>
      <c r="H41" t="str">
        <f>IF([1]Allegations!X41="","",[1]Allegations!X41)</f>
        <v>Workers at European Guarding &amp; Security Services (EGSSCO) protested over a new contract given to them by the company, alleging that it does not meet the minimum wage threshold. An investigation conducted by the authorities found that all workers' wages according to the new contract complied with the minimum wage threshold. However, the authorities found that the new contract includes a clause violating the non-compete clause, providing that the workers must work for EGSSCO for at least five years and are not allowed to change jobs during this period.</v>
      </c>
      <c r="I41" s="1" t="str">
        <f>IF([1]Allegations!K41="","",[1]Allegations!K41)</f>
        <v>Non-payment of Wages;Restricted Mobility</v>
      </c>
      <c r="J41" t="str">
        <f>IF([1]Allegations!C41="","",[1]Allegations!C41)</f>
        <v>Al Muftah (Client);Al-Shaheen Holding (Client);Construction &amp; Reconstruction Engineering Co. (CRC) (Client);European Guarding &amp; Security Services (EGSSCO) (Employer);Ezdan Holding Group (Client);FIFA (Client);Hilton (Client);Katara Hospitality (Client);Marriott (Client);Qatar Fertiliser Co. (QAFCO) (Client);Qatar Fuel Additives Co. (QAFAC) (Client);Qatar Gas Transport Co. (Nakilat) (Client);Qatar National Bank (QNB) (Client);Qatar Petrochemical Co. (QAPCO) (Client)</v>
      </c>
      <c r="K41" t="str">
        <f>IF([1]Allegations!F41="","",[1]Allegations!F41)</f>
        <v>Construction;Fertiliser;Finance &amp; banking;Hotel;Oil, gas &amp; coal;Real estate: General;Security companies;Shipping &amp; handling: General;Sports teams, clubs &amp; leagues;Transport: General</v>
      </c>
      <c r="L41" t="str">
        <f>IF([1]Allegations!G41="","",[1]Allegations!G41)</f>
        <v>FIFA Club World Cup (Client)</v>
      </c>
      <c r="M41" t="str">
        <f>IF([1]Allegations!H41="","",[1]Allegations!H41)</f>
        <v>Multiple locations</v>
      </c>
      <c r="N41" t="str">
        <f>IF([1]Allegations!I41="","",[1]Allegations!I41)</f>
        <v>Sports and venues</v>
      </c>
      <c r="O41" s="1" t="str">
        <f>IF([1]Allegations!J41="","",[1]Allegations!J41)</f>
        <v/>
      </c>
      <c r="P41" t="str">
        <f>IF([1]Allegations!N41="","",[1]Allegations!N41)</f>
        <v>Yes</v>
      </c>
      <c r="Q41" t="str">
        <f>IF([1]Allegations!O41="","",[1]Allegations!O41)</f>
        <v>Resource Centre; Journalist</v>
      </c>
      <c r="R41" s="18" t="str">
        <f>IF(AND([1]Allegations!R41="",[1]Allegations!P41=""),"",IF(AND(NOT([1]Allegations!R41=""),[1]Allegations!P41=""),HYPERLINK([1]Allegations!R41),HYPERLINK([1]Allegations!P41)))</f>
        <v>https://www.business-humanrights.org/en/latest-news/qatar-security-guards-at-egssco-given-contracts-restricting-their-ability-to-change-jobs-in-breach-of-qatari-law-clients-of-egssco-provide-clarification/</v>
      </c>
      <c r="S41" s="1" t="str">
        <f>IF([1]Allegations!Q41="","",[1]Allegations!Q41)</f>
        <v>The Qatari authorities have launched an investigation into the case, and confirmed that they have taken necessary actions to resolve the violation with the company and ensure the workers’ rights are met. _x000D_
_x000D_
The Business and Human Rights Resource Centre invited the publicly displayed clients of EGSSCO to respond and asked them to set out any steps they are taking in response and what due diligence they undertook on EGSSCO before contracting with them._x000D_
_x000D_
Ezdan Holding groups, Hilton, Construction and Reconstruction Engineering Co., Qatar Gas Transport Co, FIFA, Marriott have provided responses, while QAPCO, QAFCO, Al-Shaheen Holding, Qatar Development Bank, QAFAC, Katara Hospitality, Al Muftah did not respond. EGGSCO were recently contracted to provide workers during the FIFA Club World Cup; FIFA also provided a response.</v>
      </c>
      <c r="T41" t="str">
        <f t="shared" si="0"/>
        <v>x</v>
      </c>
      <c r="U41" t="str">
        <f t="shared" si="1"/>
        <v>x</v>
      </c>
      <c r="V41" t="str">
        <f t="shared" si="2"/>
        <v/>
      </c>
      <c r="W41" t="str">
        <f t="shared" si="3"/>
        <v/>
      </c>
      <c r="X41" t="str">
        <f t="shared" si="4"/>
        <v/>
      </c>
      <c r="Y41" t="str">
        <f t="shared" si="5"/>
        <v/>
      </c>
      <c r="Z41" t="str">
        <f t="shared" si="6"/>
        <v/>
      </c>
      <c r="AA41" s="1" t="str">
        <f t="shared" si="7"/>
        <v/>
      </c>
      <c r="AB41" s="19" t="str">
        <f t="shared" si="8"/>
        <v>Construction;Fertiliser;Finance &amp; banking;Hotel;Oil, gas &amp; coal;Real estate: General;Security companies;Shipping &amp; handling: General;Sports teams, clubs &amp; leagues;Transport: General;Sports and venues;</v>
      </c>
    </row>
    <row r="42" spans="1:28" x14ac:dyDescent="0.25">
      <c r="A42" s="1">
        <f>[1]Allegations!V42</f>
        <v>2453</v>
      </c>
      <c r="B42" t="str">
        <f>IF([1]Allegations!S42="Location unknown","Location unknown",VLOOKUP([1]Allegations!S42,[1]!map_alpha2[#Data],2,FALSE))</f>
        <v>Qatar</v>
      </c>
      <c r="C42" s="17">
        <f>IF([1]Allegations!U42="","",[1]Allegations!U42)</f>
        <v>44434</v>
      </c>
      <c r="D42" s="18" t="str">
        <f>IF([1]Allegations!B42="","",HYPERLINK([1]Allegations!B42))</f>
        <v>https://www.business-humanrights.org/en/latest-news/qatar-in-the-prime-of-their-lives-qatars-failure-to-investigate-remedy-and-prevent-migrant-workers-deaths/</v>
      </c>
      <c r="E42" t="str">
        <f>IF([1]Allegations!M42="","",[1]Allegations!M42)</f>
        <v>NGO</v>
      </c>
      <c r="F42" t="str">
        <f>IF([1]Allegations!L42="","",[1]Allegations!L42)</f>
        <v>Migrant &amp; immigrant workers (1 - NP - Security companies)</v>
      </c>
      <c r="G42">
        <f>IF([1]Allegations!T42="","",[1]Allegations!T42)</f>
        <v>1</v>
      </c>
      <c r="H42" t="str">
        <f>IF([1]Allegations!X42="","",[1]Allegations!X42)</f>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Nepali worker, Yam Bahadur Rana, who was working as a security guard, usually at Hamad International Airport. The report says that Yam died, while on duty in Qatar, on 22 February 2020 at the age of 34 years old. His death certificate, issued by the Qatari authorities on 1 March 2020, describes the cause of death as “acute cardiorespiratory failure due to natural causes”. No information on the underlying cause of death was provided. _x000D_
_x000D_
The worker’s wife told AI that she never knew that he was sick and that she believes that he died because of dryness and heat caused by his working conditions, as he had to sit in the sun for a long time.</v>
      </c>
      <c r="I42" s="1" t="str">
        <f>IF([1]Allegations!K42="","",[1]Allegations!K42)</f>
        <v>Deaths;Health: General (including workplace health &amp; safety)</v>
      </c>
      <c r="J42" t="str">
        <f>IF([1]Allegations!C42="","",[1]Allegations!C42)</f>
        <v>Hamad International Airport (Client);Qatar Airways (Other Value Chain Entity)</v>
      </c>
      <c r="K42" t="str">
        <f>IF([1]Allegations!F42="","",[1]Allegations!F42)</f>
        <v>Aircraft/Airline;Airports</v>
      </c>
      <c r="L42" t="str">
        <f>IF([1]Allegations!G42="","",[1]Allegations!G42)</f>
        <v>Hamad International Airport (expansion) (Client)</v>
      </c>
      <c r="M42" t="str">
        <f>IF([1]Allegations!H42="","",[1]Allegations!H42)</f>
        <v>Doha</v>
      </c>
      <c r="N42" t="str">
        <f>IF([1]Allegations!I42="","",[1]Allegations!I42)</f>
        <v>Transport infrastructure</v>
      </c>
      <c r="O42" s="1" t="str">
        <f>IF([1]Allegations!J42="","",[1]Allegations!J42)</f>
        <v/>
      </c>
      <c r="P42" t="str">
        <f>IF([1]Allegations!N42="","",[1]Allegations!N42)</f>
        <v>Yes</v>
      </c>
      <c r="Q42" t="str">
        <f>IF([1]Allegations!O42="","",[1]Allegations!O42)</f>
        <v>Resource Centre</v>
      </c>
      <c r="R42" s="18" t="str">
        <f>IF(AND([1]Allegations!R42="",[1]Allegations!P42=""),"",IF(AND(NOT([1]Allegations!R42=""),[1]Allegations!P42=""),HYPERLINK([1]Allegations!R42),HYPERLINK([1]Allegations!P42)))</f>
        <v>https://www.business-humanrights.org/en/latest-news/qatar-authorities-have-failed-to-investigate-the-deaths-of-thousands-of-migrant-workers-despite-evidence-of-links-between-premature-deaths-and-unsafe-working-conditions/</v>
      </c>
      <c r="S42" s="1" t="str">
        <f>IF([1]Allegations!Q42="","",[1]Allegations!Q42)</f>
        <v>The worker’s wife filed a claim with Qatar’s consulate, but they told her that there is no compensation for death caused by a heart attack.</v>
      </c>
      <c r="T42" t="str">
        <f t="shared" si="0"/>
        <v/>
      </c>
      <c r="U42" t="str">
        <f t="shared" si="1"/>
        <v/>
      </c>
      <c r="V42" t="str">
        <f t="shared" si="2"/>
        <v>x</v>
      </c>
      <c r="W42" t="str">
        <f t="shared" si="3"/>
        <v/>
      </c>
      <c r="X42" t="str">
        <f t="shared" si="4"/>
        <v/>
      </c>
      <c r="Y42" t="str">
        <f t="shared" si="5"/>
        <v/>
      </c>
      <c r="Z42" t="str">
        <f t="shared" si="6"/>
        <v/>
      </c>
      <c r="AA42" s="1" t="str">
        <f t="shared" si="7"/>
        <v>x</v>
      </c>
      <c r="AB42" s="19" t="str">
        <f t="shared" si="8"/>
        <v>Aircraft/Airline;Airports;Transport infrastructure;</v>
      </c>
    </row>
    <row r="43" spans="1:28" x14ac:dyDescent="0.25">
      <c r="A43" s="1">
        <f>[1]Allegations!V43</f>
        <v>2463</v>
      </c>
      <c r="B43" t="str">
        <f>IF([1]Allegations!S43="Location unknown","Location unknown",VLOOKUP([1]Allegations!S43,[1]!map_alpha2[#Data],2,FALSE))</f>
        <v>Qatar</v>
      </c>
      <c r="C43" s="17">
        <f>IF([1]Allegations!U43="","",[1]Allegations!U43)</f>
        <v>44426</v>
      </c>
      <c r="D43" s="18" t="str">
        <f>IF([1]Allegations!B43="","",HYPERLINK([1]Allegations!B43))</f>
        <v>https://www.business-humanrights.org/en/latest-news/previously-healthy-ugandan-security-guard-dies-in-qatar-while-on-duty/</v>
      </c>
      <c r="E43" t="str">
        <f>IF([1]Allegations!M43="","",[1]Allegations!M43)</f>
        <v>News outlet</v>
      </c>
      <c r="F43" t="str">
        <f>IF([1]Allegations!L43="","",[1]Allegations!L43)</f>
        <v>Migrant &amp; immigrant workers (1 - UG - Security companies)</v>
      </c>
      <c r="G43">
        <f>IF([1]Allegations!T43="","",[1]Allegations!T43)</f>
        <v>1</v>
      </c>
      <c r="H43" t="str">
        <f>IF([1]Allegations!X43="","",[1]Allegations!X43)</f>
        <v>A security guard from Uganda working in Doha, Qatar died while on duty on 5 August 2021. The man had only travelled to Qatar on June 9th and started employment on June 24 as a security guard working for Compass Qatar (part of Compass Group). The worker reportedly collapsed while on duty and was immediately rushed to the hospital by the medical team but later died. The cause of death was reportedly "acute heart failure" as confirmed by the Public Health Department in his autopsy report.</v>
      </c>
      <c r="I43" s="1" t="str">
        <f>IF([1]Allegations!K43="","",[1]Allegations!K43)</f>
        <v>Deaths;Health: General (including workplace health &amp; safety)</v>
      </c>
      <c r="J43" t="str">
        <f>IF([1]Allegations!C43="","",[1]Allegations!C43)</f>
        <v>Compass Group (Employer)</v>
      </c>
      <c r="K43" t="str">
        <f>IF([1]Allegations!F43="","",[1]Allegations!F43)</f>
        <v>Catering &amp; food services</v>
      </c>
      <c r="L43" t="str">
        <f>IF([1]Allegations!G43="","",[1]Allegations!G43)</f>
        <v/>
      </c>
      <c r="M43" t="str">
        <f>IF([1]Allegations!H43="","",[1]Allegations!H43)</f>
        <v/>
      </c>
      <c r="N43" t="str">
        <f>IF([1]Allegations!I43="","",[1]Allegations!I43)</f>
        <v/>
      </c>
      <c r="O43" s="1" t="str">
        <f>IF([1]Allegations!J43="","",[1]Allegations!J43)</f>
        <v/>
      </c>
      <c r="P43" t="str">
        <f>IF([1]Allegations!N43="","",[1]Allegations!N43)</f>
        <v>Yes</v>
      </c>
      <c r="Q43" t="str">
        <f>IF([1]Allegations!O43="","",[1]Allegations!O43)</f>
        <v>Resource Centre</v>
      </c>
      <c r="R43" s="18" t="str">
        <f>IF(AND([1]Allegations!R43="",[1]Allegations!P43=""),"",IF(AND(NOT([1]Allegations!R43=""),[1]Allegations!P43=""),HYPERLINK([1]Allegations!R43),HYPERLINK([1]Allegations!P43)))</f>
        <v>https://www.business-humanrights.org/en/latest-news/qatar-ugandan-security-guard-dies-while-on-duty-with-compass-catering-incl-co-response/</v>
      </c>
      <c r="S43" s="1" t="str">
        <f>IF([1]Allegations!Q43="","",[1]Allegations!Q43)</f>
        <v>Business &amp; Human Rights Resource Centre invited Compass Group to respond. The company said that it has provided full financial and emotional support to his family.</v>
      </c>
      <c r="T43" t="str">
        <f t="shared" si="0"/>
        <v/>
      </c>
      <c r="U43" t="str">
        <f t="shared" si="1"/>
        <v/>
      </c>
      <c r="V43" t="str">
        <f t="shared" si="2"/>
        <v>x</v>
      </c>
      <c r="W43" t="str">
        <f t="shared" si="3"/>
        <v/>
      </c>
      <c r="X43" t="str">
        <f t="shared" si="4"/>
        <v/>
      </c>
      <c r="Y43" t="str">
        <f t="shared" si="5"/>
        <v/>
      </c>
      <c r="Z43" t="str">
        <f t="shared" si="6"/>
        <v/>
      </c>
      <c r="AA43" s="1" t="str">
        <f t="shared" si="7"/>
        <v>x</v>
      </c>
      <c r="AB43" s="19" t="str">
        <f t="shared" si="8"/>
        <v>Catering &amp; food services</v>
      </c>
    </row>
    <row r="44" spans="1:28" x14ac:dyDescent="0.25">
      <c r="A44" s="1">
        <f>[1]Allegations!V44</f>
        <v>2566</v>
      </c>
      <c r="B44" t="str">
        <f>IF([1]Allegations!S44="Location unknown","Location unknown",VLOOKUP([1]Allegations!S44,[1]!map_alpha2[#Data],2,FALSE))</f>
        <v>Qatar</v>
      </c>
      <c r="C44" s="17">
        <f>IF([1]Allegations!U44="","",[1]Allegations!U44)</f>
        <v>44588</v>
      </c>
      <c r="D44" s="18" t="str">
        <f>IF([1]Allegations!B44="","",HYPERLINK([1]Allegations!B44))</f>
        <v>https://www.business-humanrights.org/en/latest-news/qatar-airways-pilots-allege-national-airline-is-under-counting-work-hours-resulting-in-serious-fatigue-incl-co-comments/</v>
      </c>
      <c r="E44" t="str">
        <f>IF([1]Allegations!M44="","",[1]Allegations!M44)</f>
        <v>News outlet</v>
      </c>
      <c r="F44" t="str">
        <f>IF([1]Allegations!L44="","",[1]Allegations!L44)</f>
        <v>Migrant &amp; immigrant workers (Unknown Number - Unknown Location - Transport: General)</v>
      </c>
      <c r="G44" t="str">
        <f>IF([1]Allegations!T44="","",[1]Allegations!T44)</f>
        <v>Number unknown</v>
      </c>
      <c r="H44" t="str">
        <f>IF([1]Allegations!X44="","",[1]Allegations!X44)</f>
        <v>Qatar Airways pilot Erik and six other pilots alleged that he worked long hours in the aftermath of laying off a lot of workers after scaling down flights with the onset of the COVID-19 pandemic, which left him fatigued and unable to perform well on the job. Moreover, Erik was hesitant to report said incident over fears of unwanted attention. Erik additionally reported Qatar Airways underreported the hours he worked, on a one-and-a-half hour flight, only three minutes of work time went down in his record since hours spent suprivising pilots (i.e. not actually flying the plane) did not go into hours worked</v>
      </c>
      <c r="I44" s="1" t="str">
        <f>IF([1]Allegations!K44="","",[1]Allegations!K44)</f>
        <v>Denial of Freedom of Expression/Assembly;Health: General (including workplace health &amp; safety);Intimidation &amp; Threats</v>
      </c>
      <c r="J44" t="str">
        <f>IF([1]Allegations!C44="","",[1]Allegations!C44)</f>
        <v>Qatar Airways (Employer)</v>
      </c>
      <c r="K44" t="str">
        <f>IF([1]Allegations!F44="","",[1]Allegations!F44)</f>
        <v>Aircraft/Airline</v>
      </c>
      <c r="L44" t="str">
        <f>IF([1]Allegations!G44="","",[1]Allegations!G44)</f>
        <v/>
      </c>
      <c r="M44" t="str">
        <f>IF([1]Allegations!H44="","",[1]Allegations!H44)</f>
        <v/>
      </c>
      <c r="N44" t="str">
        <f>IF([1]Allegations!I44="","",[1]Allegations!I44)</f>
        <v/>
      </c>
      <c r="O44" s="1" t="str">
        <f>IF([1]Allegations!J44="","",[1]Allegations!J44)</f>
        <v/>
      </c>
      <c r="P44" t="str">
        <f>IF([1]Allegations!N44="","",[1]Allegations!N44)</f>
        <v>Yes</v>
      </c>
      <c r="Q44" t="str">
        <f>IF([1]Allegations!O44="","",[1]Allegations!O44)</f>
        <v>Journalist</v>
      </c>
      <c r="R44" s="18" t="str">
        <f>IF(AND([1]Allegations!R44="",[1]Allegations!P44=""),"",IF(AND(NOT([1]Allegations!R44=""),[1]Allegations!P44=""),HYPERLINK([1]Allegations!R44),HYPERLINK([1]Allegations!P44)))</f>
        <v/>
      </c>
      <c r="S44" s="1" t="str">
        <f>IF([1]Allegations!Q44="","",[1]Allegations!Q44)</f>
        <v>Qatar Airways claims they introduced enhanced terms &amp; conditions for counting hours worked and said that they were engaging with employees to implement a fatigue risk management programme.</v>
      </c>
      <c r="T44" t="str">
        <f t="shared" si="0"/>
        <v/>
      </c>
      <c r="U44" t="str">
        <f t="shared" si="1"/>
        <v>x</v>
      </c>
      <c r="V44" t="str">
        <f t="shared" si="2"/>
        <v>x</v>
      </c>
      <c r="W44" t="str">
        <f t="shared" si="3"/>
        <v/>
      </c>
      <c r="X44" t="str">
        <f t="shared" si="4"/>
        <v>x</v>
      </c>
      <c r="Y44" t="str">
        <f t="shared" si="5"/>
        <v/>
      </c>
      <c r="Z44" t="str">
        <f t="shared" si="6"/>
        <v/>
      </c>
      <c r="AA44" s="1" t="str">
        <f t="shared" si="7"/>
        <v/>
      </c>
      <c r="AB44" s="19" t="str">
        <f t="shared" si="8"/>
        <v>Aircraft/Airline</v>
      </c>
    </row>
    <row r="45" spans="1:28" x14ac:dyDescent="0.25">
      <c r="A45" s="1">
        <f>[1]Allegations!V45</f>
        <v>2584</v>
      </c>
      <c r="B45" t="str">
        <f>IF([1]Allegations!S45="Location unknown","Location unknown",VLOOKUP([1]Allegations!S45,[1]!map_alpha2[#Data],2,FALSE))</f>
        <v>Qatar</v>
      </c>
      <c r="C45" s="17">
        <f>IF([1]Allegations!U45="","",[1]Allegations!U45)</f>
        <v>44075</v>
      </c>
      <c r="D45" s="18" t="str">
        <f>IF([1]Allegations!B45="","",HYPERLINK([1]Allegations!B45))</f>
        <v>https://www.business-humanrights.org/en/latest-news/the-cost-of-contagion-the-consequences-of-covid-19-for-migrant-workers-in-the-gulf-2/</v>
      </c>
      <c r="E45" t="str">
        <f>IF([1]Allegations!M45="","",[1]Allegations!M45)</f>
        <v>NGO</v>
      </c>
      <c r="F45" t="str">
        <f>IF([1]Allegations!L45="","",[1]Allegations!L45)</f>
        <v>Migrant &amp; immigrant workers (Unknown Number - Asia &amp; Pacific - Hotel);Migrant &amp; immigrant workers (Unknown Number - NP - Hotel)</v>
      </c>
      <c r="G45" t="str">
        <f>IF([1]Allegations!T45="","",[1]Allegations!T45)</f>
        <v>Number unknown</v>
      </c>
      <c r="H45" t="str">
        <f>IF([1]Allegations!X45="","",[1]Allegations!X45)</f>
        <v>In November 2020, NGO Equidem launched a report highlighting the impact of COVID-19 on migrant workers in Saudi Arabia, Qatar and UAE, based on 206 interviews with workers. In this case a hotel worker reported that the hotel was paying only half of his salary until June 2020.  He said the hotel had reduced the salaries of housekeeping staff and security staff by 20% and salaries of food and beverage workers was cut in half.</v>
      </c>
      <c r="I45" s="1" t="str">
        <f>IF([1]Allegations!K45="","",[1]Allegations!K45)</f>
        <v>Non-payment of Wages</v>
      </c>
      <c r="J45" t="str">
        <f>IF([1]Allegations!C45="","",[1]Allegations!C45)</f>
        <v>IHG Hotels &amp; Resorts (Client)</v>
      </c>
      <c r="K45" t="str">
        <f>IF([1]Allegations!F45="","",[1]Allegations!F45)</f>
        <v>Hotel</v>
      </c>
      <c r="L45" t="str">
        <f>IF([1]Allegations!G45="","",[1]Allegations!G45)</f>
        <v>Crowne Plaza Doha - The Business Park (Client)</v>
      </c>
      <c r="M45" t="str">
        <f>IF([1]Allegations!H45="","",[1]Allegations!H45)</f>
        <v>Doha</v>
      </c>
      <c r="N45" t="str">
        <f>IF([1]Allegations!I45="","",[1]Allegations!I45)</f>
        <v>Leisure and hospitality</v>
      </c>
      <c r="O45" s="1" t="str">
        <f>IF([1]Allegations!J45="","",[1]Allegations!J45)</f>
        <v/>
      </c>
      <c r="P45" t="str">
        <f>IF([1]Allegations!N45="","",[1]Allegations!N45)</f>
        <v>Yes</v>
      </c>
      <c r="Q45" t="str">
        <f>IF([1]Allegations!O45="","",[1]Allegations!O45)</f>
        <v>Equidem</v>
      </c>
      <c r="R45" s="18" t="str">
        <f>IF(AND([1]Allegations!R45="",[1]Allegations!P45=""),"",IF(AND(NOT([1]Allegations!R45=""),[1]Allegations!P45=""),HYPERLINK([1]Allegations!R45),HYPERLINK([1]Allegations!P45)))</f>
        <v/>
      </c>
      <c r="S45" s="1" t="str">
        <f>IF([1]Allegations!Q45="","",[1]Allegations!Q45)</f>
        <v>IHG provided a statement saying that due to the pandemic a number of staff had been made redundant and a number had been placed onto unpaid leave to preserve jobs.  Said provided food and accomodation and also funded repatriation.</v>
      </c>
      <c r="T45" t="str">
        <f t="shared" si="0"/>
        <v>x</v>
      </c>
      <c r="U45" t="str">
        <f t="shared" si="1"/>
        <v/>
      </c>
      <c r="V45" t="str">
        <f t="shared" si="2"/>
        <v/>
      </c>
      <c r="W45" t="str">
        <f t="shared" si="3"/>
        <v/>
      </c>
      <c r="X45" t="str">
        <f t="shared" si="4"/>
        <v/>
      </c>
      <c r="Y45" t="str">
        <f t="shared" si="5"/>
        <v/>
      </c>
      <c r="Z45" t="str">
        <f t="shared" si="6"/>
        <v/>
      </c>
      <c r="AA45" s="1" t="str">
        <f t="shared" si="7"/>
        <v/>
      </c>
      <c r="AB45" s="19" t="str">
        <f t="shared" si="8"/>
        <v>Hotel;Leisure and hospitality;</v>
      </c>
    </row>
    <row r="46" spans="1:28" x14ac:dyDescent="0.25">
      <c r="A46" s="1">
        <f>[1]Allegations!V46</f>
        <v>2587</v>
      </c>
      <c r="B46" t="str">
        <f>IF([1]Allegations!S46="Location unknown","Location unknown",VLOOKUP([1]Allegations!S46,[1]!map_alpha2[#Data],2,FALSE))</f>
        <v>Qatar</v>
      </c>
      <c r="C46" s="17">
        <f>IF([1]Allegations!U46="","",[1]Allegations!U46)</f>
        <v>44075</v>
      </c>
      <c r="D46" s="18" t="str">
        <f>IF([1]Allegations!B46="","",HYPERLINK([1]Allegations!B46))</f>
        <v>https://www.business-humanrights.org/en/latest-news/the-cost-of-contagion-the-consequences-of-covid-19-for-migrant-workers-in-the-gulf-2/</v>
      </c>
      <c r="E46" t="str">
        <f>IF([1]Allegations!M46="","",[1]Allegations!M46)</f>
        <v>NGO</v>
      </c>
      <c r="F46" t="str">
        <f>IF([1]Allegations!L46="","",[1]Allegations!L46)</f>
        <v>Migrant &amp; immigrant workers (Unknown Number - NP - Hotel)</v>
      </c>
      <c r="G46" t="str">
        <f>IF([1]Allegations!T46="","",[1]Allegations!T46)</f>
        <v>Number unknown</v>
      </c>
      <c r="H46" t="str">
        <f>IF([1]Allegations!X46="","",[1]Allegations!X46)</f>
        <v>In November 2020, NGO Equidem launched a report highlighting the impact of COVID-19 on migrant workers in Saudi Arabia, Qatar and UAE, based on 206 interviews with workers. In this case a worker reported that all workers had been notified they were on unpaid leave in August and that he had not been paid for 2-3 months prior to that. He reported how he was unable to adequately support his family. He reported that he has finally got more duties now.</v>
      </c>
      <c r="I46" s="1" t="str">
        <f>IF([1]Allegations!K46="","",[1]Allegations!K46)</f>
        <v>Non-payment of Wages</v>
      </c>
      <c r="J46" t="str">
        <f>IF([1]Allegations!C46="","",[1]Allegations!C46)</f>
        <v>IHG Hotels &amp; Resorts (Client)</v>
      </c>
      <c r="K46" t="str">
        <f>IF([1]Allegations!F46="","",[1]Allegations!F46)</f>
        <v>Hotel</v>
      </c>
      <c r="L46" t="str">
        <f>IF([1]Allegations!G46="","",[1]Allegations!G46)</f>
        <v>InterContinental Doha Hotel (Client)</v>
      </c>
      <c r="M46" t="str">
        <f>IF([1]Allegations!H46="","",[1]Allegations!H46)</f>
        <v>West Bay Doha</v>
      </c>
      <c r="N46" t="str">
        <f>IF([1]Allegations!I46="","",[1]Allegations!I46)</f>
        <v>Leisure and hospitality</v>
      </c>
      <c r="O46" s="1" t="str">
        <f>IF([1]Allegations!J46="","",[1]Allegations!J46)</f>
        <v/>
      </c>
      <c r="P46" t="str">
        <f>IF([1]Allegations!N46="","",[1]Allegations!N46)</f>
        <v>Yes</v>
      </c>
      <c r="Q46" t="str">
        <f>IF([1]Allegations!O46="","",[1]Allegations!O46)</f>
        <v>Equidem</v>
      </c>
      <c r="R46" s="18" t="str">
        <f>IF(AND([1]Allegations!R46="",[1]Allegations!P46=""),"",IF(AND(NOT([1]Allegations!R46=""),[1]Allegations!P46=""),HYPERLINK([1]Allegations!R46),HYPERLINK([1]Allegations!P46)))</f>
        <v/>
      </c>
      <c r="S46" s="1" t="str">
        <f>IF([1]Allegations!Q46="","",[1]Allegations!Q46)</f>
        <v>IHG provided a statement saying that due to the pandemic a number of staff had been made redundant and a number had been placed onto unpaid leave to preserve jobs. IHG said they provided food and accommodation and also funded repatriation.</v>
      </c>
      <c r="T46" t="str">
        <f t="shared" si="0"/>
        <v>x</v>
      </c>
      <c r="U46" t="str">
        <f t="shared" si="1"/>
        <v/>
      </c>
      <c r="V46" t="str">
        <f t="shared" si="2"/>
        <v/>
      </c>
      <c r="W46" t="str">
        <f t="shared" si="3"/>
        <v/>
      </c>
      <c r="X46" t="str">
        <f t="shared" si="4"/>
        <v/>
      </c>
      <c r="Y46" t="str">
        <f t="shared" si="5"/>
        <v/>
      </c>
      <c r="Z46" t="str">
        <f t="shared" si="6"/>
        <v/>
      </c>
      <c r="AA46" s="1" t="str">
        <f t="shared" si="7"/>
        <v/>
      </c>
      <c r="AB46" s="19" t="str">
        <f t="shared" si="8"/>
        <v>Hotel;Leisure and hospitality;</v>
      </c>
    </row>
    <row r="47" spans="1:28" x14ac:dyDescent="0.25">
      <c r="A47" s="1">
        <f>[1]Allegations!V47</f>
        <v>2659</v>
      </c>
      <c r="B47" t="str">
        <f>IF([1]Allegations!S47="Location unknown","Location unknown",VLOOKUP([1]Allegations!S47,[1]!map_alpha2[#Data],2,FALSE))</f>
        <v>Qatar</v>
      </c>
      <c r="C47" s="17">
        <f>IF([1]Allegations!U47="","",[1]Allegations!U47)</f>
        <v>44237</v>
      </c>
      <c r="D47" s="18" t="str">
        <f>IF([1]Allegations!B47="","",HYPERLINK([1]Allegations!B47))</f>
        <v>https://www.business-humanrights.org/en/latest-news/alwatany-travels-bin-twar-center-office-no-24-doha-qatar/</v>
      </c>
      <c r="E47" t="str">
        <f>IF([1]Allegations!M47="","",[1]Allegations!M47)</f>
        <v>NGO</v>
      </c>
      <c r="F47" t="str">
        <f>IF([1]Allegations!L47="","",[1]Allegations!L47)</f>
        <v>Migrant &amp; immigrant workers (Unknown Number - IN - Tourism);Migrant &amp; immigrant workers (Unknown Number - PH - Tourism)</v>
      </c>
      <c r="G47" t="str">
        <f>IF([1]Allegations!T47="","",[1]Allegations!T47)</f>
        <v>Number unknown</v>
      </c>
      <c r="H47" t="str">
        <f>IF([1]Allegations!X47="","",[1]Allegations!X47)</f>
        <v>In February 2021, NGO Migrant-Rights.org launched a series showcasing the many letters they receive from migrant workers across the Gulf alleging abuse by their employers. The first piece detailed the case of Indian and Filipino workers employed by Alwatany Travels/Nasser Bin Abdullah &amp; Sons in Qatar. Workers allegedly had not received regular salary for 12 months, leaving them dependent on friends to pay rent. Workers also reported that the manager was refusing to sign resignation papers and ordered the finance officer of the company not to process salaries. Workers reported that they were afraid if they complained to the labour authority the manager or sponsor would cancel their visas without pay.</v>
      </c>
      <c r="I47" s="1" t="str">
        <f>IF([1]Allegations!K47="","",[1]Allegations!K47)</f>
        <v>Intimidation &amp; Threats;Non-payment of Wages;Restricted Mobility;Right to food</v>
      </c>
      <c r="J47" t="str">
        <f>IF([1]Allegations!C47="","",[1]Allegations!C47)</f>
        <v>Alwatany Travels/ Nasser Bin Abdullah &amp; Sons (Employer)</v>
      </c>
      <c r="K47" t="str">
        <f>IF([1]Allegations!F47="","",[1]Allegations!F47)</f>
        <v>Travel: General</v>
      </c>
      <c r="L47" t="str">
        <f>IF([1]Allegations!G47="","",[1]Allegations!G47)</f>
        <v/>
      </c>
      <c r="M47" t="str">
        <f>IF([1]Allegations!H47="","",[1]Allegations!H47)</f>
        <v/>
      </c>
      <c r="N47" t="str">
        <f>IF([1]Allegations!I47="","",[1]Allegations!I47)</f>
        <v/>
      </c>
      <c r="O47" s="1" t="str">
        <f>IF([1]Allegations!J47="","",[1]Allegations!J47)</f>
        <v/>
      </c>
      <c r="P47" t="str">
        <f>IF([1]Allegations!N47="","",[1]Allegations!N47)</f>
        <v>Yes</v>
      </c>
      <c r="Q47" t="str">
        <f>IF([1]Allegations!O47="","",[1]Allegations!O47)</f>
        <v>Resource Centre</v>
      </c>
      <c r="R47" s="18" t="str">
        <f>IF(AND([1]Allegations!R47="",[1]Allegations!P47=""),"",IF(AND(NOT([1]Allegations!R47=""),[1]Allegations!P47=""),HYPERLINK([1]Allegations!R47),HYPERLINK([1]Allegations!P47)))</f>
        <v>https://www.business-humanrights.org/en/latest-news/qatar-alwatany-travels-workers-face-wage-delays-for-12-months-co-did-not-respond/</v>
      </c>
      <c r="S47" s="1" t="str">
        <f>IF([1]Allegations!Q47="","",[1]Allegations!Q47)</f>
        <v>The letter-writer shared documentation of several complaints filed at the Labour Ministry. Business &amp; Human Rights Resource centre contacted Alwatany Travels/Nasser Bin Abdullah &amp; Sons to invite them to respond to the allegations; they did not respond.</v>
      </c>
      <c r="T47" t="str">
        <f t="shared" si="0"/>
        <v>x</v>
      </c>
      <c r="U47" t="str">
        <f t="shared" si="1"/>
        <v>x</v>
      </c>
      <c r="V47" t="str">
        <f t="shared" si="2"/>
        <v/>
      </c>
      <c r="W47" t="str">
        <f t="shared" si="3"/>
        <v>x</v>
      </c>
      <c r="X47" t="str">
        <f t="shared" si="4"/>
        <v>x</v>
      </c>
      <c r="Y47" t="str">
        <f t="shared" si="5"/>
        <v/>
      </c>
      <c r="Z47" t="str">
        <f t="shared" si="6"/>
        <v/>
      </c>
      <c r="AA47" s="1" t="str">
        <f t="shared" si="7"/>
        <v/>
      </c>
      <c r="AB47" s="19" t="str">
        <f t="shared" si="8"/>
        <v>Travel: General</v>
      </c>
    </row>
    <row r="48" spans="1:28" x14ac:dyDescent="0.25">
      <c r="A48" s="1">
        <f>[1]Allegations!V48</f>
        <v>2667</v>
      </c>
      <c r="B48" t="str">
        <f>IF([1]Allegations!S48="Location unknown","Location unknown",VLOOKUP([1]Allegations!S48,[1]!map_alpha2[#Data],2,FALSE))</f>
        <v>Qatar</v>
      </c>
      <c r="C48" s="17">
        <f>IF([1]Allegations!U48="","",[1]Allegations!U48)</f>
        <v>44257</v>
      </c>
      <c r="D48" s="18" t="str">
        <f>IF([1]Allegations!B48="","",HYPERLINK([1]Allegations!B48))</f>
        <v>https://www.business-humanrights.org/en/latest-news/powermech-engineering-al-sahr-holding-group-doha-qatar/</v>
      </c>
      <c r="E48" t="str">
        <f>IF([1]Allegations!M48="","",[1]Allegations!M48)</f>
        <v>NGO</v>
      </c>
      <c r="F48" t="str">
        <f>IF([1]Allegations!L48="","",[1]Allegations!L48)</f>
        <v>Migrant &amp; immigrant workers (1 - Unknown Location - Construction)</v>
      </c>
      <c r="G48">
        <f>IF([1]Allegations!T48="","",[1]Allegations!T48)</f>
        <v>1</v>
      </c>
      <c r="H48" t="str">
        <f>IF([1]Allegations!X48="","",[1]Allegations!X48)</f>
        <v>A former worker with construction company in Qatar, Al Sarh Holding Group/PowerMech alleges the company has failed to pay him the final two months of his salary amounting to QR20,000. Although the company stated that his wages had gone into the Wage Protection System they did not arrive in his bank account.</v>
      </c>
      <c r="I48" s="1" t="str">
        <f>IF([1]Allegations!K48="","",[1]Allegations!K48)</f>
        <v>Non-payment of Wages</v>
      </c>
      <c r="J48" t="str">
        <f>IF([1]Allegations!C48="","",[1]Allegations!C48)</f>
        <v>Al Sarh Holding Group (Unknown);Powermech Engineering (part of Alsarh Holding Group) (Unknown)</v>
      </c>
      <c r="K48" t="str">
        <f>IF([1]Allegations!F48="","",[1]Allegations!F48)</f>
        <v>Construction;Engineering</v>
      </c>
      <c r="L48" t="str">
        <f>IF([1]Allegations!G48="","",[1]Allegations!G48)</f>
        <v/>
      </c>
      <c r="M48" t="str">
        <f>IF([1]Allegations!H48="","",[1]Allegations!H48)</f>
        <v/>
      </c>
      <c r="N48" t="str">
        <f>IF([1]Allegations!I48="","",[1]Allegations!I48)</f>
        <v/>
      </c>
      <c r="O48" s="1" t="str">
        <f>IF([1]Allegations!J48="","",[1]Allegations!J48)</f>
        <v/>
      </c>
      <c r="P48" t="str">
        <f>IF([1]Allegations!N48="","",[1]Allegations!N48)</f>
        <v>Yes</v>
      </c>
      <c r="Q48" t="str">
        <f>IF([1]Allegations!O48="","",[1]Allegations!O48)</f>
        <v>Resource Centre</v>
      </c>
      <c r="R48" s="18" t="str">
        <f>IF(AND([1]Allegations!R48="",[1]Allegations!P48=""),"",IF(AND(NOT([1]Allegations!R48=""),[1]Allegations!P48=""),HYPERLINK([1]Allegations!R48),HYPERLINK([1]Allegations!P48)))</f>
        <v>https://www.business-humanrights.org/en/latest-news/qatar-alsarh-holding-group-powermech-engineering-accused-of-failing-to-pay-worker-final-2-months-salary-co-did-not-respond/</v>
      </c>
      <c r="S48" s="1" t="str">
        <f>IF([1]Allegations!Q48="","",[1]Allegations!Q48)</f>
        <v>The worker contacted the company with no response, as did Migrant-Rights.org. BHRRC also invited the company and its parent group to respond, they did not.</v>
      </c>
      <c r="T48" t="str">
        <f t="shared" si="0"/>
        <v>x</v>
      </c>
      <c r="U48" t="str">
        <f t="shared" si="1"/>
        <v/>
      </c>
      <c r="V48" t="str">
        <f t="shared" si="2"/>
        <v/>
      </c>
      <c r="W48" t="str">
        <f t="shared" si="3"/>
        <v/>
      </c>
      <c r="X48" t="str">
        <f t="shared" si="4"/>
        <v/>
      </c>
      <c r="Y48" t="str">
        <f t="shared" si="5"/>
        <v/>
      </c>
      <c r="Z48" t="str">
        <f t="shared" si="6"/>
        <v/>
      </c>
      <c r="AA48" s="1" t="str">
        <f t="shared" si="7"/>
        <v/>
      </c>
      <c r="AB48" s="19" t="str">
        <f t="shared" si="8"/>
        <v>Construction;Engineering</v>
      </c>
    </row>
    <row r="49" spans="1:28" x14ac:dyDescent="0.25">
      <c r="A49" s="1">
        <f>[1]Allegations!V49</f>
        <v>2690</v>
      </c>
      <c r="B49" t="str">
        <f>IF([1]Allegations!S49="Location unknown","Location unknown",VLOOKUP([1]Allegations!S49,[1]!map_alpha2[#Data],2,FALSE))</f>
        <v>Qatar</v>
      </c>
      <c r="C49" s="17">
        <f>IF([1]Allegations!U49="","",[1]Allegations!U49)</f>
        <v>44309</v>
      </c>
      <c r="D49" s="18" t="str">
        <f>IF([1]Allegations!B49="","",HYPERLINK([1]Allegations!B49))</f>
        <v>https://www.business-humanrights.org/en/latest-news/exblowra-trading-and-contracting-co/</v>
      </c>
      <c r="E49" t="str">
        <f>IF([1]Allegations!M49="","",[1]Allegations!M49)</f>
        <v>NGO</v>
      </c>
      <c r="F49" t="str">
        <f>IF([1]Allegations!L49="","",[1]Allegations!L49)</f>
        <v>Migrant &amp; immigrant workers (1 - Unknown Location - Construction)</v>
      </c>
      <c r="G49" t="str">
        <f>IF([1]Allegations!T49="","",[1]Allegations!T49)</f>
        <v>Number unknown</v>
      </c>
      <c r="H49" t="str">
        <f>IF([1]Allegations!X49="","",[1]Allegations!X49)</f>
        <v>A worker at Exblowra Trading and Contracting Co, sent a letter to Migrant-Rights.org alleging that he faced intimidation from the company after applying for an employer change, which was approved under the government's system. The worker alleged that the company has filled two vexatious criminal cases and one civil case against him in retaliation. As a result, he was imprisoned twice; the first time he was imprisoned for eight days following an absconding complaint by the company, then he was acquitted. The second time followed a criminal complaint made by the company for QR 4 million. He has been released on bail with a travel ban._x000D_
_x000D_
The company allegedly does not follow the government WPS system, fails to give workers contract copies, fails to pay leave or end of service benefits and workers do not appear to be in possession of passports.</v>
      </c>
      <c r="I49" s="1" t="str">
        <f>IF([1]Allegations!K49="","",[1]Allegations!K49)</f>
        <v>Imprisonment;Intimidation &amp; Threats;Non-payment of Wages;Restricted Mobility;Withholding Passports</v>
      </c>
      <c r="J49" t="str">
        <f>IF([1]Allegations!C49="","",[1]Allegations!C49)</f>
        <v>Exblowra Trading and Contracting Co (Employer)</v>
      </c>
      <c r="K49" t="str">
        <f>IF([1]Allegations!F49="","",[1]Allegations!F49)</f>
        <v>Construction;Real estate: General</v>
      </c>
      <c r="L49" t="str">
        <f>IF([1]Allegations!G49="","",[1]Allegations!G49)</f>
        <v/>
      </c>
      <c r="M49" t="str">
        <f>IF([1]Allegations!H49="","",[1]Allegations!H49)</f>
        <v/>
      </c>
      <c r="N49" t="str">
        <f>IF([1]Allegations!I49="","",[1]Allegations!I49)</f>
        <v/>
      </c>
      <c r="O49" s="1" t="str">
        <f>IF([1]Allegations!J49="","",[1]Allegations!J49)</f>
        <v/>
      </c>
      <c r="P49" t="str">
        <f>IF([1]Allegations!N49="","",[1]Allegations!N49)</f>
        <v>Yes</v>
      </c>
      <c r="Q49" t="str">
        <f>IF([1]Allegations!O49="","",[1]Allegations!O49)</f>
        <v>NGO</v>
      </c>
      <c r="R49" s="18" t="str">
        <f>IF(AND([1]Allegations!R49="",[1]Allegations!P49=""),"",IF(AND(NOT([1]Allegations!R49=""),[1]Allegations!P49=""),HYPERLINK([1]Allegations!R49),HYPERLINK([1]Allegations!P49)))</f>
        <v/>
      </c>
      <c r="S49" s="1" t="str">
        <f>IF([1]Allegations!Q49="","",[1]Allegations!Q49)</f>
        <v>The worker made a labour complaint in January 2021 which prompted the company to return employee passport but retained the passports of other workers. The company denied the allegations to migrant-rights.org.</v>
      </c>
      <c r="T49" t="str">
        <f t="shared" si="0"/>
        <v>x</v>
      </c>
      <c r="U49" t="str">
        <f t="shared" si="1"/>
        <v>x</v>
      </c>
      <c r="V49" t="str">
        <f t="shared" si="2"/>
        <v/>
      </c>
      <c r="W49" t="str">
        <f t="shared" si="3"/>
        <v/>
      </c>
      <c r="X49" t="str">
        <f t="shared" si="4"/>
        <v>x</v>
      </c>
      <c r="Y49" t="str">
        <f t="shared" si="5"/>
        <v/>
      </c>
      <c r="Z49" t="str">
        <f t="shared" si="6"/>
        <v/>
      </c>
      <c r="AA49" s="1" t="str">
        <f t="shared" si="7"/>
        <v/>
      </c>
      <c r="AB49" s="19" t="str">
        <f t="shared" si="8"/>
        <v>Construction;Real estate: General</v>
      </c>
    </row>
    <row r="50" spans="1:28" x14ac:dyDescent="0.25">
      <c r="A50" s="1">
        <f>[1]Allegations!V50</f>
        <v>2742</v>
      </c>
      <c r="B50" t="str">
        <f>IF([1]Allegations!S50="Location unknown","Location unknown",VLOOKUP([1]Allegations!S50,[1]!map_alpha2[#Data],2,FALSE))</f>
        <v>Qatar</v>
      </c>
      <c r="C50" s="17">
        <f>IF([1]Allegations!U50="","",[1]Allegations!U50)</f>
        <v>44522</v>
      </c>
      <c r="D50" s="18" t="str">
        <f>IF([1]Allegations!B50="","",HYPERLINK([1]Allegations!B50))</f>
        <v>https://www.business-humanrights.org/en/latest-news/qatar-14-months-after-lauded-labour-reforms-workers-say-employers-are-ignoring-new-laws-refusing-job-change-requests-withholding-salaries/</v>
      </c>
      <c r="E50" t="str">
        <f>IF([1]Allegations!M50="","",[1]Allegations!M50)</f>
        <v>News outlet</v>
      </c>
      <c r="F50" t="str">
        <f>IF([1]Allegations!L50="","",[1]Allegations!L50)</f>
        <v>Migrant &amp; immigrant workers (4 - IN - Construction)</v>
      </c>
      <c r="G50">
        <f>IF([1]Allegations!T50="","",[1]Allegations!T50)</f>
        <v>4</v>
      </c>
      <c r="H50" t="str">
        <f>IF([1]Allegations!X50="","",[1]Allegations!X50)</f>
        <v>In November 2021, one year before the Qatar World Cup, a Guardian investigation into how the recent labour reforms in Qatar were taking hold found that workers still report issues around being allowed to change jobs and receiving proper pay._x000D_
_x000D_
Four Indian workers employed by Al Jaber Engineering told the Guardian they had each paid almost £1,000 in recruitment fees to secure their employment.</v>
      </c>
      <c r="I50" s="1" t="str">
        <f>IF([1]Allegations!K50="","",[1]Allegations!K50)</f>
        <v>Recruitment Fees</v>
      </c>
      <c r="J50" t="str">
        <f>IF([1]Allegations!C50="","",[1]Allegations!C50)</f>
        <v>Al Jaber Engineering (Employer)</v>
      </c>
      <c r="K50" t="str">
        <f>IF([1]Allegations!F50="","",[1]Allegations!F50)</f>
        <v>Engineering</v>
      </c>
      <c r="L50" t="str">
        <f>IF([1]Allegations!G50="","",[1]Allegations!G50)</f>
        <v/>
      </c>
      <c r="M50" t="str">
        <f>IF([1]Allegations!H50="","",[1]Allegations!H50)</f>
        <v/>
      </c>
      <c r="N50" t="str">
        <f>IF([1]Allegations!I50="","",[1]Allegations!I50)</f>
        <v/>
      </c>
      <c r="O50" s="1" t="str">
        <f>IF([1]Allegations!J50="","",[1]Allegations!J50)</f>
        <v/>
      </c>
      <c r="P50" t="str">
        <f>IF([1]Allegations!N50="","",[1]Allegations!N50)</f>
        <v>Yes</v>
      </c>
      <c r="Q50" t="str">
        <f>IF([1]Allegations!O50="","",[1]Allegations!O50)</f>
        <v>Journalist</v>
      </c>
      <c r="R50" s="18" t="str">
        <f>IF(AND([1]Allegations!R50="",[1]Allegations!P50=""),"",IF(AND(NOT([1]Allegations!R50=""),[1]Allegations!P50=""),HYPERLINK([1]Allegations!R50),HYPERLINK([1]Allegations!P50)))</f>
        <v/>
      </c>
      <c r="S50" s="1" t="str">
        <f>IF([1]Allegations!Q50="","",[1]Allegations!Q50)</f>
        <v>Al Jaber Engineering did not respond to the Guardian's requests for comment.</v>
      </c>
      <c r="T50" t="str">
        <f t="shared" si="0"/>
        <v>x</v>
      </c>
      <c r="U50" t="str">
        <f t="shared" si="1"/>
        <v/>
      </c>
      <c r="V50" t="str">
        <f t="shared" si="2"/>
        <v/>
      </c>
      <c r="W50" t="str">
        <f t="shared" si="3"/>
        <v/>
      </c>
      <c r="X50" t="str">
        <f t="shared" si="4"/>
        <v/>
      </c>
      <c r="Y50" t="str">
        <f t="shared" si="5"/>
        <v/>
      </c>
      <c r="Z50" t="str">
        <f t="shared" si="6"/>
        <v/>
      </c>
      <c r="AA50" s="1" t="str">
        <f t="shared" si="7"/>
        <v/>
      </c>
      <c r="AB50" s="19" t="str">
        <f t="shared" si="8"/>
        <v>Engineering</v>
      </c>
    </row>
    <row r="51" spans="1:28" x14ac:dyDescent="0.25">
      <c r="A51" s="1">
        <f>[1]Allegations!V51</f>
        <v>2443</v>
      </c>
      <c r="B51" t="str">
        <f>IF([1]Allegations!S51="Location unknown","Location unknown",VLOOKUP([1]Allegations!S51,[1]!map_alpha2[#Data],2,FALSE))</f>
        <v>Qatar</v>
      </c>
      <c r="C51" s="17">
        <f>IF([1]Allegations!U51="","",[1]Allegations!U51)</f>
        <v>44371</v>
      </c>
      <c r="D51" s="18" t="str">
        <f>IF([1]Allegations!B51="","",HYPERLINK([1]Allegations!B51))</f>
        <v>https://www.business-humanrights.org/en/latest-news/meinhardt-bim-studio-llc-qatar/</v>
      </c>
      <c r="E51" t="str">
        <f>IF([1]Allegations!M51="","",[1]Allegations!M51)</f>
        <v>NGO</v>
      </c>
      <c r="F51" t="str">
        <f>IF([1]Allegations!L51="","",[1]Allegations!L51)</f>
        <v>Migrant &amp; immigrant workers (Unknown Number - Unknown Location - Engineering)</v>
      </c>
      <c r="G51">
        <f>IF([1]Allegations!T51="","",[1]Allegations!T51)</f>
        <v>80</v>
      </c>
      <c r="H51" t="str">
        <f>IF([1]Allegations!X51="","",[1]Allegations!X51)</f>
        <v>Workers at Meinhardt Bim Studio LLC (MBS) in Qatar alleged that they have not been paid their salaries for three or four months. The workers further alleged that MBS owes 80 employees and former employees a lot of money; most of them have not received their end of service settlement. They said that employees who resigned have been accused by the company of non-performance when they requested their end of service settlement._x000D_
_x000D_
The workers said that they have worked at various projects including the Hamad International Airport extension projects, two Qatar World Cup 2022 stadiums (Al Rayyan Stadium and Lusail Stadium Precinct) and Qetaifan Water Park project.</v>
      </c>
      <c r="I51" s="1" t="str">
        <f>IF([1]Allegations!K51="","",[1]Allegations!K51)</f>
        <v>Denial of Freedom of Expression/Assembly;Intimidation &amp; Threats;Non-payment of Wages</v>
      </c>
      <c r="J51" t="str">
        <f>IF([1]Allegations!C51="","",[1]Allegations!C51)</f>
        <v>FIFA (Unknown);Hamad International Airport (Unknown);Meinhardt (Unknown);Qetaifan Projects (Unknown)</v>
      </c>
      <c r="K51" t="str">
        <f>IF([1]Allegations!F51="","",[1]Allegations!F51)</f>
        <v>Airports;Engineering;Real estate: General;Sports teams, clubs &amp; leagues</v>
      </c>
      <c r="L51" t="str">
        <f>IF([1]Allegations!G51="","",[1]Allegations!G51)</f>
        <v>Ahmad Bin Ali Stadium/ Al Rayyan Stadium (Unknown);Hamad International Airport (expansion) (Unknown);Lusail Stadium (Unknown);Qetaifan Water Park (Unknown)</v>
      </c>
      <c r="M51" t="str">
        <f>IF([1]Allegations!H51="","",[1]Allegations!H51)</f>
        <v>Al Rayyan;Doha;Lusail</v>
      </c>
      <c r="N51" t="str">
        <f>IF([1]Allegations!I51="","",[1]Allegations!I51)</f>
        <v>Leisure and hospitality;Sports and venues;Transport infrastructure</v>
      </c>
      <c r="O51" s="1" t="str">
        <f>IF([1]Allegations!J51="","",[1]Allegations!J51)</f>
        <v/>
      </c>
      <c r="P51" t="str">
        <f>IF([1]Allegations!N51="","",[1]Allegations!N51)</f>
        <v>Yes</v>
      </c>
      <c r="Q51" t="str">
        <f>IF([1]Allegations!O51="","",[1]Allegations!O51)</f>
        <v>Resource Centre; Migrant-Rights.org</v>
      </c>
      <c r="R51" s="18" t="str">
        <f>IF(AND([1]Allegations!R51="",[1]Allegations!P51=""),"",IF(AND(NOT([1]Allegations!R51=""),[1]Allegations!P51=""),HYPERLINK([1]Allegations!R51),HYPERLINK([1]Allegations!P51)))</f>
        <v>https://www.business-humanrights.org/en/latest-news/qatar-workers-at-mbs-allegedly-face-labour-abuse-incl-non-payment-of-wages-and-end-of-service-benefits/</v>
      </c>
      <c r="S51" s="1" t="str">
        <f>IF([1]Allegations!Q51="","",[1]Allegations!Q51)</f>
        <v>Despite repeated requests by them to the company and the National Human Rights Commission in Qatar, the delays continue.</v>
      </c>
      <c r="T51" t="str">
        <f t="shared" si="0"/>
        <v>x</v>
      </c>
      <c r="U51" t="str">
        <f t="shared" si="1"/>
        <v>x</v>
      </c>
      <c r="V51" t="str">
        <f t="shared" si="2"/>
        <v/>
      </c>
      <c r="W51" t="str">
        <f t="shared" si="3"/>
        <v/>
      </c>
      <c r="X51" t="str">
        <f t="shared" si="4"/>
        <v>x</v>
      </c>
      <c r="Y51" t="str">
        <f t="shared" si="5"/>
        <v/>
      </c>
      <c r="Z51" t="str">
        <f t="shared" si="6"/>
        <v/>
      </c>
      <c r="AA51" s="1" t="str">
        <f t="shared" si="7"/>
        <v/>
      </c>
      <c r="AB51" s="19" t="str">
        <f t="shared" si="8"/>
        <v>Airports;Engineering;Real estate: General;Sports teams, clubs &amp; leagues;Leisure and hospitality;Sports and venues;Transport infrastructure;</v>
      </c>
    </row>
    <row r="52" spans="1:28" x14ac:dyDescent="0.25">
      <c r="A52" s="1">
        <f>[1]Allegations!V52</f>
        <v>2670</v>
      </c>
      <c r="B52" t="str">
        <f>IF([1]Allegations!S52="Location unknown","Location unknown",VLOOKUP([1]Allegations!S52,[1]!map_alpha2[#Data],2,FALSE))</f>
        <v>Qatar</v>
      </c>
      <c r="C52" s="17">
        <f>IF([1]Allegations!U52="","",[1]Allegations!U52)</f>
        <v>44266</v>
      </c>
      <c r="D52" s="18" t="str">
        <f>IF([1]Allegations!B52="","",HYPERLINK([1]Allegations!B52))</f>
        <v>https://www.business-humanrights.org/en/latest-news/qatar-quarantine-ordeals/</v>
      </c>
      <c r="E52" t="str">
        <f>IF([1]Allegations!M52="","",[1]Allegations!M52)</f>
        <v>NGO</v>
      </c>
      <c r="F52" t="str">
        <f>IF([1]Allegations!L52="","",[1]Allegations!L52)</f>
        <v>Migrant &amp; immigrant workers (1 - PH - Domestic worker agencies)</v>
      </c>
      <c r="G52" t="str">
        <f>IF([1]Allegations!T52="","",[1]Allegations!T52)</f>
        <v>Number unknown</v>
      </c>
      <c r="H52" t="str">
        <f>IF([1]Allegations!X52="","",[1]Allegations!X52)</f>
        <v>Migrant-Rights.org released a report in March 2021 into COVID-19 quarantine conditions for migrant workers in Qatar. In one case a domestic worker arrived back to Qatar from the Philippines. They were housed in accommodation which was allegedly unclean without cleaning services and with spoiled food. The accommodation was facilitated by a Qatar Airways booking system.</v>
      </c>
      <c r="I52" s="1" t="str">
        <f>IF([1]Allegations!K52="","",[1]Allegations!K52)</f>
        <v>Denial of Freedom of Expression/Assembly;Health: General (including workplace health &amp; safety);Precarious/unsuitable living conditions;Right to food</v>
      </c>
      <c r="J52" t="str">
        <f>IF([1]Allegations!C52="","",[1]Allegations!C52)</f>
        <v>Qatar Airways (Unknown)</v>
      </c>
      <c r="K52" t="str">
        <f>IF([1]Allegations!F52="","",[1]Allegations!F52)</f>
        <v>Aircraft/Airline</v>
      </c>
      <c r="L52" t="str">
        <f>IF([1]Allegations!G52="","",[1]Allegations!G52)</f>
        <v>Mekaines Hotel (Mukaynis Quarantine facility) (Unknown)</v>
      </c>
      <c r="M52" t="str">
        <f>IF([1]Allegations!H52="","",[1]Allegations!H52)</f>
        <v>Doha</v>
      </c>
      <c r="N52" t="str">
        <f>IF([1]Allegations!I52="","",[1]Allegations!I52)</f>
        <v>Leisure and hospitality</v>
      </c>
      <c r="O52" s="1" t="str">
        <f>IF([1]Allegations!J52="","",[1]Allegations!J52)</f>
        <v>Government (Unknown - Sector not reported/applicable)</v>
      </c>
      <c r="P52" t="str">
        <f>IF([1]Allegations!N52="","",[1]Allegations!N52)</f>
        <v>Yes</v>
      </c>
      <c r="Q52" t="str">
        <f>IF([1]Allegations!O52="","",[1]Allegations!O52)</f>
        <v>Resource Centre</v>
      </c>
      <c r="R52" s="18" t="str">
        <f>IF(AND([1]Allegations!R52="",[1]Allegations!P52=""),"",IF(AND(NOT([1]Allegations!R52=""),[1]Allegations!P52=""),HYPERLINK([1]Allegations!R52),HYPERLINK([1]Allegations!P52)))</f>
        <v>https://www.business-humanrights.org/en/latest-news/qatar-workers-tell-of-unsanitary-cramped-inhumane-covid-19-quarantine/</v>
      </c>
      <c r="S52" s="1" t="str">
        <f>IF([1]Allegations!Q52="","",[1]Allegations!Q52)</f>
        <v>The workers used the complaints hotline given at the accommodation but no one answered the phone and they did not have internet. Business &amp; Human Rights Resource Centre invited Qatar Airways to respond; their response can be read in full below.</v>
      </c>
      <c r="T52" t="str">
        <f t="shared" si="0"/>
        <v/>
      </c>
      <c r="U52" t="str">
        <f t="shared" si="1"/>
        <v>x</v>
      </c>
      <c r="V52" t="str">
        <f t="shared" si="2"/>
        <v>x</v>
      </c>
      <c r="W52" t="str">
        <f t="shared" si="3"/>
        <v>x</v>
      </c>
      <c r="X52" t="str">
        <f t="shared" si="4"/>
        <v/>
      </c>
      <c r="Y52" t="str">
        <f t="shared" si="5"/>
        <v/>
      </c>
      <c r="Z52" t="str">
        <f t="shared" si="6"/>
        <v/>
      </c>
      <c r="AA52" s="1" t="str">
        <f t="shared" si="7"/>
        <v/>
      </c>
      <c r="AB52" s="19" t="str">
        <f t="shared" si="8"/>
        <v>Aircraft/Airline;Leisure and hospitality;Sector not reported/applicable</v>
      </c>
    </row>
    <row r="53" spans="1:28" x14ac:dyDescent="0.25">
      <c r="A53" s="1">
        <f>[1]Allegations!V53</f>
        <v>2669</v>
      </c>
      <c r="B53" t="str">
        <f>IF([1]Allegations!S53="Location unknown","Location unknown",VLOOKUP([1]Allegations!S53,[1]!map_alpha2[#Data],2,FALSE))</f>
        <v>Qatar</v>
      </c>
      <c r="C53" s="17">
        <f>IF([1]Allegations!U53="","",[1]Allegations!U53)</f>
        <v>44266</v>
      </c>
      <c r="D53" s="18" t="str">
        <f>IF([1]Allegations!B53="","",HYPERLINK([1]Allegations!B53))</f>
        <v>https://www.business-humanrights.org/en/latest-news/qatar-quarantine-ordeals/</v>
      </c>
      <c r="E53" t="str">
        <f>IF([1]Allegations!M53="","",[1]Allegations!M53)</f>
        <v>NGO</v>
      </c>
      <c r="F53" t="str">
        <f>IF([1]Allegations!L53="","",[1]Allegations!L53)</f>
        <v>Migrant &amp; immigrant workers (Unknown Number - Unknown Location - Security companies)</v>
      </c>
      <c r="G53" t="str">
        <f>IF([1]Allegations!T53="","",[1]Allegations!T53)</f>
        <v>Number unknown</v>
      </c>
      <c r="H53" t="str">
        <f>IF([1]Allegations!X53="","",[1]Allegations!X53)</f>
        <v>Migrant-Rights.org released a report in March 2021 into COVID-19 quarantine conditions for migrant workers in Qatar. In one case, workers at security company Certis reported described cramped, unsanitary conditions where social distancing was impossible and workers awaiting swab results shared facilities with those who had tested positive for the virus. There were also complaints that food provided was inadequate and "mistreatment" by camp officials._x000D_
_x000D_
In May 2021, Noah/Malcolm Bidali, a Kenyan human rights activist and security guard at GSS who reported about this.</v>
      </c>
      <c r="I53" s="1" t="str">
        <f>IF([1]Allegations!K53="","",[1]Allegations!K53)</f>
        <v>Denial of Freedom of Expression/Assembly;Health: General (including workplace health &amp; safety);Imprisonment;Intimidation &amp; Threats;Precarious/unsuitable living conditions;Right to food</v>
      </c>
      <c r="J53" t="str">
        <f>IF([1]Allegations!C53="","",[1]Allegations!C53)</f>
        <v>GSS Certis (Certis subsidiary) (Employer);Minor International (Client);Msheireb Properties (Client);Temasek (Unknown)</v>
      </c>
      <c r="K53" t="str">
        <f>IF([1]Allegations!F53="","",[1]Allegations!F53)</f>
        <v>Finance &amp; banking;Hotel;Real estate: General;Security companies</v>
      </c>
      <c r="L53" t="str">
        <f>IF([1]Allegations!G53="","",[1]Allegations!G53)</f>
        <v/>
      </c>
      <c r="M53" t="str">
        <f>IF([1]Allegations!H53="","",[1]Allegations!H53)</f>
        <v/>
      </c>
      <c r="N53" t="str">
        <f>IF([1]Allegations!I53="","",[1]Allegations!I53)</f>
        <v/>
      </c>
      <c r="O53" s="1" t="str">
        <f>IF([1]Allegations!J53="","",[1]Allegations!J53)</f>
        <v>Government (Unknown - Sector not reported/applicable)</v>
      </c>
      <c r="P53" t="str">
        <f>IF([1]Allegations!N53="","",[1]Allegations!N53)</f>
        <v>Yes</v>
      </c>
      <c r="Q53" t="str">
        <f>IF([1]Allegations!O53="","",[1]Allegations!O53)</f>
        <v>Resource Centre</v>
      </c>
      <c r="R53" s="18" t="str">
        <f>IF(AND([1]Allegations!R53="",[1]Allegations!P53=""),"",IF(AND(NOT([1]Allegations!R53=""),[1]Allegations!P53=""),HYPERLINK([1]Allegations!R53),HYPERLINK([1]Allegations!P53)))</f>
        <v>https://www.business-humanrights.org/en/latest-news/qatar-workers-tell-of-unsanitary-cramped-inhumane-covid-19-quarantine/</v>
      </c>
      <c r="S53" s="1" t="str">
        <f>IF([1]Allegations!Q53="","",[1]Allegations!Q53)</f>
        <v>The worker reporting alerted the authorities on Twitter but they did not take action. It was impossible for the workers to report anonymously to the labour ministry. The Resource Centre contacted Certis, its holding company Temasek and real estate client Msheireb Properties, receiving responses from Certis and Msheireb Properties._x000D_
_x000D_
In May 2021, Noah/Malcolm Bidali was arrested by the Qatari authority, ostensibly because of his activism. He has been released and charged with spreading disinformation and receiving payments from a "foreign agent".</v>
      </c>
      <c r="T53" t="str">
        <f t="shared" si="0"/>
        <v/>
      </c>
      <c r="U53" t="str">
        <f t="shared" si="1"/>
        <v>x</v>
      </c>
      <c r="V53" t="str">
        <f t="shared" si="2"/>
        <v>x</v>
      </c>
      <c r="W53" t="str">
        <f t="shared" si="3"/>
        <v>x</v>
      </c>
      <c r="X53" t="str">
        <f t="shared" si="4"/>
        <v>x</v>
      </c>
      <c r="Y53" t="str">
        <f t="shared" si="5"/>
        <v/>
      </c>
      <c r="Z53" t="str">
        <f t="shared" si="6"/>
        <v/>
      </c>
      <c r="AA53" s="1" t="str">
        <f t="shared" si="7"/>
        <v/>
      </c>
      <c r="AB53" s="19" t="str">
        <f t="shared" si="8"/>
        <v>Finance &amp; banking;Hotel;Real estate: General;Security companiesSector not reported/applicable</v>
      </c>
    </row>
    <row r="54" spans="1:28" x14ac:dyDescent="0.25">
      <c r="A54" s="1">
        <f>[1]Allegations!V54</f>
        <v>1974</v>
      </c>
      <c r="B54" t="str">
        <f>IF([1]Allegations!S54="Location unknown","Location unknown",VLOOKUP([1]Allegations!S54,[1]!map_alpha2[#Data],2,FALSE))</f>
        <v>Qatar</v>
      </c>
      <c r="C54" s="17">
        <f>IF([1]Allegations!U54="","",[1]Allegations!U54)</f>
        <v>43371</v>
      </c>
      <c r="D54" s="18" t="str">
        <f>IF([1]Allegations!B54="","",HYPERLINK([1]Allegations!B54))</f>
        <v>https://www.business-humanrights.org/en/latest-news/qatar-migrant-workers-unpaid-for-months-of-work-by-company-linked-to-world-cup-host-city/</v>
      </c>
      <c r="E54" t="str">
        <f>IF([1]Allegations!M54="","",[1]Allegations!M54)</f>
        <v>NGO</v>
      </c>
      <c r="F54" t="str">
        <f>IF([1]Allegations!L54="","",[1]Allegations!L54)</f>
        <v>Migrant &amp; immigrant workers (Unknown Number - IN - Construction);Migrant &amp; immigrant workers (Unknown Number - NP - Construction);Migrant &amp; immigrant workers (Unknown Number - PH - Construction)</v>
      </c>
      <c r="G54">
        <f>IF([1]Allegations!T54="","",[1]Allegations!T54)</f>
        <v>78</v>
      </c>
      <c r="H54" t="str">
        <f>IF([1]Allegations!X54="","",[1]Allegations!X54)</f>
        <v>An investigation by Amnesty International found that Mercury MENA took advantage of the sponsorship system in Qatar to exploit workers, failing to pay them thousands of dollars in wages and benefits, and leaving them stranded in Qatar. Amnesty found that the wage delays occurred from February 2016 onwards, remaining unresolved in 2017. Mercury MENA also failed to provide residence permits to workers, restricting their ability to move jobs or leave the country. Mercury MENA also hired recruitment agents who illegally charged fees._x000D_
_x000D_
In 2019 it was reported that some workers had had to sell property to pay for medical bills after their company-covered insurance expired, and in some cases were unwell because they could not afford treatment. Workers also had to take out loans to cover debts racked up whilst they waited for wages to be paid, were unable to pay for their children's education and faced having their homes and land reposessed to cover the amounts owed._x000D_
_x000D_
In February 2020, it was reported that the Nepali government had secured payment for about 34 migrants.</v>
      </c>
      <c r="I54" s="1" t="str">
        <f>IF([1]Allegations!K54="","",[1]Allegations!K54)</f>
        <v>Debt Bondage;Failing to renew visas;Non-payment of Wages;Recruitment Fees;Right to food;Very Low Wages</v>
      </c>
      <c r="J54" t="str">
        <f>IF([1]Allegations!C54="","",[1]Allegations!C54)</f>
        <v>FIFA (Client);Mercury MENA (Employer);Paradise International (Recruiter)</v>
      </c>
      <c r="K54" t="str">
        <f>IF([1]Allegations!F54="","",[1]Allegations!F54)</f>
        <v>Construction;Recruitment agencies;Sports teams, clubs &amp; leagues;Technology, telecom &amp; electronics</v>
      </c>
      <c r="L54" t="str">
        <f>IF([1]Allegations!G54="","",[1]Allegations!G54)</f>
        <v>Al Janoub Stadium (previously called Al Wakrah) (Unknown);Lusail City (Unknown)</v>
      </c>
      <c r="M54" t="str">
        <f>IF([1]Allegations!H54="","",[1]Allegations!H54)</f>
        <v>Al Wakrah;Lusail</v>
      </c>
      <c r="N54" t="str">
        <f>IF([1]Allegations!I54="","",[1]Allegations!I54)</f>
        <v>Residential and commercial;Sports and venues</v>
      </c>
      <c r="O54" s="1" t="str">
        <f>IF([1]Allegations!J54="","",[1]Allegations!J54)</f>
        <v/>
      </c>
      <c r="P54" t="str">
        <f>IF([1]Allegations!N54="","",[1]Allegations!N54)</f>
        <v>Yes</v>
      </c>
      <c r="Q54" t="str">
        <f>IF([1]Allegations!O54="","",[1]Allegations!O54)</f>
        <v>Resource Centre; Amnesty International</v>
      </c>
      <c r="R54" s="18" t="str">
        <f>IF(AND([1]Allegations!R54="",[1]Allegations!P54=""),"",IF(AND(NOT([1]Allegations!R54=""),[1]Allegations!P54=""),HYPERLINK([1]Allegations!R54),HYPERLINK([1]Allegations!P54)))</f>
        <v>https://www.business-humanrights.org/en/latest-news/qatar-govt-fifa-respond-to-amnesty-international-investigation-into-labour-abuse-of-construction-workers-implicated-companies-did-not-respond/</v>
      </c>
      <c r="S54" s="1" t="str">
        <f>IF([1]Allegations!Q54="","",[1]Allegations!Q54)</f>
        <v>None reported.</v>
      </c>
      <c r="T54" t="str">
        <f t="shared" si="0"/>
        <v>x</v>
      </c>
      <c r="U54" t="str">
        <f t="shared" si="1"/>
        <v>x</v>
      </c>
      <c r="V54" t="str">
        <f t="shared" si="2"/>
        <v/>
      </c>
      <c r="W54" t="str">
        <f t="shared" si="3"/>
        <v>x</v>
      </c>
      <c r="X54" t="str">
        <f t="shared" si="4"/>
        <v/>
      </c>
      <c r="Y54" t="str">
        <f t="shared" si="5"/>
        <v/>
      </c>
      <c r="Z54" t="str">
        <f t="shared" si="6"/>
        <v/>
      </c>
      <c r="AA54" s="1" t="str">
        <f t="shared" si="7"/>
        <v/>
      </c>
      <c r="AB54" s="19" t="str">
        <f t="shared" si="8"/>
        <v>Construction;Recruitment agencies;Sports teams, clubs &amp; leagues;Technology, telecom &amp; electronics;Residential and commercial;Sports and venues;</v>
      </c>
    </row>
    <row r="55" spans="1:28" x14ac:dyDescent="0.25">
      <c r="A55" s="1">
        <f>[1]Allegations!V55</f>
        <v>1992</v>
      </c>
      <c r="B55" t="str">
        <f>IF([1]Allegations!S55="Location unknown","Location unknown",VLOOKUP([1]Allegations!S55,[1]!map_alpha2[#Data],2,FALSE))</f>
        <v>Qatar</v>
      </c>
      <c r="C55" s="17">
        <f>IF([1]Allegations!U55="","",[1]Allegations!U55)</f>
        <v>43426</v>
      </c>
      <c r="D55" s="18" t="str">
        <f>IF([1]Allegations!B55="","",HYPERLINK([1]Allegations!B55))</f>
        <v>https://www.business-humanrights.org/en/latest-news/2022-fifa-world-cup-in-qatar-new-complaint-against-vinci/</v>
      </c>
      <c r="E55" t="str">
        <f>IF([1]Allegations!M55="","",[1]Allegations!M55)</f>
        <v>NGO</v>
      </c>
      <c r="F55" t="str">
        <f>IF([1]Allegations!L55="","",[1]Allegations!L55)</f>
        <v>Migrant &amp; immigrant workers (Unknown Number - IN - Construction);Migrant &amp; immigrant workers (Unknown Number - NP - Construction)</v>
      </c>
      <c r="G55">
        <f>IF([1]Allegations!T55="","",[1]Allegations!T55)</f>
        <v>6</v>
      </c>
      <c r="H55" t="str">
        <f>IF([1]Allegations!X55="","",[1]Allegations!X55)</f>
        <v>Construction firm Vinci faced a complaint filed in France over alleged abuse of migrant workers' rights in Qatar. Human rights group Sherpa recorded a number of alleged abuses including passport confiscation, and workers suffering vomiting and weakness from working in the excessive heat.</v>
      </c>
      <c r="I55" s="1" t="str">
        <f>IF([1]Allegations!K55="","",[1]Allegations!K55)</f>
        <v>Debt Bondage;Forced labour &amp; modern slavery;Health: General (including workplace health &amp; safety);Human Trafficking;Intimidation &amp; Threats;Non-payment of Wages;Precarious/unsuitable living conditions;Restricted Mobility</v>
      </c>
      <c r="J55" t="str">
        <f>IF([1]Allegations!C55="","",[1]Allegations!C55)</f>
        <v>FIFA (Client);Vinci (Unknown)</v>
      </c>
      <c r="K55" t="str">
        <f>IF([1]Allegations!F55="","",[1]Allegations!F55)</f>
        <v>Construction;Sports teams, clubs &amp; leagues</v>
      </c>
      <c r="L55" t="str">
        <f>IF([1]Allegations!G55="","",[1]Allegations!G55)</f>
        <v>Qatar World Cup 2022 Unspecified Projects (Unknown)</v>
      </c>
      <c r="M55" t="str">
        <f>IF([1]Allegations!H55="","",[1]Allegations!H55)</f>
        <v>Multiple locations</v>
      </c>
      <c r="N55" t="str">
        <f>IF([1]Allegations!I55="","",[1]Allegations!I55)</f>
        <v>Sports and venues</v>
      </c>
      <c r="O55" s="1" t="str">
        <f>IF([1]Allegations!J55="","",[1]Allegations!J55)</f>
        <v/>
      </c>
      <c r="P55" t="str">
        <f>IF([1]Allegations!N55="","",[1]Allegations!N55)</f>
        <v>Yes</v>
      </c>
      <c r="Q55" t="str">
        <f>IF([1]Allegations!O55="","",[1]Allegations!O55)</f>
        <v>Resource Centre</v>
      </c>
      <c r="R55" s="18" t="str">
        <f>IF(AND([1]Allegations!R55="",[1]Allegations!P55=""),"",IF(AND(NOT([1]Allegations!R55=""),[1]Allegations!P55=""),HYPERLINK([1]Allegations!R55),HYPERLINK([1]Allegations!P55)))</f>
        <v>https://www.business-humanrights.org/en/latest-news/construction-firm-vinci-faces-new-complaint-filed-in-france-over-alleged-abuse-of-migrant-workers-rights-in-qatar-co-responds/</v>
      </c>
      <c r="S55" s="1" t="str">
        <f>IF([1]Allegations!Q55="","",[1]Allegations!Q55)</f>
        <v>Human rights group Sherpa had previously lodged a claim against Vinci in February 2018. A second lawsuit against Vinci and its Qatar subsidiary includes new witness statements on the alleged abuses. Sherpa welcomed the positive improvements that followed the first set of legal proceedings and an ILO investigation.</v>
      </c>
      <c r="T55" t="str">
        <f t="shared" si="0"/>
        <v>x</v>
      </c>
      <c r="U55" t="str">
        <f t="shared" si="1"/>
        <v>x</v>
      </c>
      <c r="V55" t="str">
        <f t="shared" si="2"/>
        <v>x</v>
      </c>
      <c r="W55" t="str">
        <f t="shared" si="3"/>
        <v>x</v>
      </c>
      <c r="X55" t="str">
        <f t="shared" si="4"/>
        <v>x</v>
      </c>
      <c r="Y55" t="str">
        <f t="shared" si="5"/>
        <v>x</v>
      </c>
      <c r="Z55" t="str">
        <f t="shared" si="6"/>
        <v/>
      </c>
      <c r="AA55" s="1" t="str">
        <f t="shared" si="7"/>
        <v/>
      </c>
      <c r="AB55" s="19" t="str">
        <f t="shared" si="8"/>
        <v>Construction;Sports teams, clubs &amp; leagues;Sports and venues;</v>
      </c>
    </row>
    <row r="56" spans="1:28" x14ac:dyDescent="0.25">
      <c r="A56" s="1">
        <f>[1]Allegations!V56</f>
        <v>1996</v>
      </c>
      <c r="B56" t="str">
        <f>IF([1]Allegations!S56="Location unknown","Location unknown",VLOOKUP([1]Allegations!S56,[1]!map_alpha2[#Data],2,FALSE))</f>
        <v>Qatar</v>
      </c>
      <c r="C56" s="17">
        <f>IF([1]Allegations!U56="","",[1]Allegations!U56)</f>
        <v>43402</v>
      </c>
      <c r="D56" s="18" t="str">
        <f>IF([1]Allegations!B56="","",HYPERLINK([1]Allegations!B56))</f>
        <v>https://www.business-humanrights.org/en/latest-news/migrants-claim-recruiters-lured-them-into-forced-labour-at-top-qatar-hotel/</v>
      </c>
      <c r="E56" t="str">
        <f>IF([1]Allegations!M56="","",[1]Allegations!M56)</f>
        <v>News outlet</v>
      </c>
      <c r="F56" t="str">
        <f>IF([1]Allegations!L56="","",[1]Allegations!L56)</f>
        <v>Migrant &amp; immigrant workers (Unknown Number - Africa - Cleaning &amp; maintenance);Migrant &amp; immigrant workers (Unknown Number - Asia &amp; Pacific - Cleaning &amp; maintenance);Migrant &amp; immigrant workers (Unknown Number - PH - Cleaning &amp; maintenance)</v>
      </c>
      <c r="G56" t="str">
        <f>IF([1]Allegations!T56="","",[1]Allegations!T56)</f>
        <v>Number unknown</v>
      </c>
      <c r="H56" t="str">
        <f>IF([1]Allegations!X56="","",[1]Allegations!X56)</f>
        <v>Migrant workers employed at a Kempinski hotel in cleaning, security and facilities maintenance allege several breaches of Qatar's labour laws including salaries below the minimum wage, extremely long working hours, pressure to work on days off and fines. Excessive recruitment fees have left workers in debt and piled on pressure to work longer hours and more days.</v>
      </c>
      <c r="I56" s="1" t="str">
        <f>IF([1]Allegations!K56="","",[1]Allegations!K56)</f>
        <v>Contract Substitution;Debt Bondage;Forced labour &amp; modern slavery;Health: General (including workplace health &amp; safety);Injuries;Intimidation &amp; Threats;Recruitment Fees;Very Low Wages</v>
      </c>
      <c r="J56" t="str">
        <f>IF([1]Allegations!C56="","",[1]Allegations!C56)</f>
        <v>Kempinski Hotels (Client)</v>
      </c>
      <c r="K56" t="str">
        <f>IF([1]Allegations!F56="","",[1]Allegations!F56)</f>
        <v>Hotel</v>
      </c>
      <c r="L56" t="str">
        <f>IF([1]Allegations!G56="","",[1]Allegations!G56)</f>
        <v>Marsa Malaz Kempinski (Unknown)</v>
      </c>
      <c r="M56" t="str">
        <f>IF([1]Allegations!H56="","",[1]Allegations!H56)</f>
        <v>The Pearl, Doha</v>
      </c>
      <c r="N56" t="str">
        <f>IF([1]Allegations!I56="","",[1]Allegations!I56)</f>
        <v>Leisure and hospitality</v>
      </c>
      <c r="O56" s="1" t="str">
        <f>IF([1]Allegations!J56="","",[1]Allegations!J56)</f>
        <v/>
      </c>
      <c r="P56" t="str">
        <f>IF([1]Allegations!N56="","",[1]Allegations!N56)</f>
        <v>Yes</v>
      </c>
      <c r="Q56" t="str">
        <f>IF([1]Allegations!O56="","",[1]Allegations!O56)</f>
        <v>Resource Centre; Journalist</v>
      </c>
      <c r="R56" s="18" t="str">
        <f>IF(AND([1]Allegations!R56="",[1]Allegations!P56=""),"",IF(AND(NOT([1]Allegations!R56=""),[1]Allegations!P56=""),HYPERLINK([1]Allegations!R56),HYPERLINK([1]Allegations!P56)))</f>
        <v>https://www.business-humanrights.org/en/latest-news/migrant-workers-at-kempinski-hotel-in-qatar-allegedly-at-risk-of-forced-labour-and-debt-bondage-kempinski-launches-investigation-incl-co-response/</v>
      </c>
      <c r="S56" s="1" t="str">
        <f>IF([1]Allegations!Q56="","",[1]Allegations!Q56)</f>
        <v>Kempinski Hotels stated the launch of an investigation into the allegations. The Ministry of Administrative Development, Labor and Social Affairs delivered a response laying out Qatar's commitment to responsible employment, and also responded to the original Guardian article in a printed letter._x000D_
_x000D_
Business and Human Rights Resource Centre invited Kempinski to respond to the allegations ahead of the publication of this tracker; their response is available on our website.</v>
      </c>
      <c r="T56" t="str">
        <f t="shared" si="0"/>
        <v>x</v>
      </c>
      <c r="U56" t="str">
        <f t="shared" si="1"/>
        <v/>
      </c>
      <c r="V56" t="str">
        <f t="shared" si="2"/>
        <v>x</v>
      </c>
      <c r="W56" t="str">
        <f t="shared" si="3"/>
        <v/>
      </c>
      <c r="X56" t="str">
        <f t="shared" si="4"/>
        <v>x</v>
      </c>
      <c r="Y56" t="str">
        <f t="shared" si="5"/>
        <v>x</v>
      </c>
      <c r="Z56" t="str">
        <f t="shared" si="6"/>
        <v>x</v>
      </c>
      <c r="AA56" s="1" t="str">
        <f t="shared" si="7"/>
        <v/>
      </c>
      <c r="AB56" s="19" t="str">
        <f t="shared" si="8"/>
        <v>Hotel;Leisure and hospitality;</v>
      </c>
    </row>
    <row r="57" spans="1:28" x14ac:dyDescent="0.25">
      <c r="A57" s="1">
        <f>[1]Allegations!V57</f>
        <v>1998</v>
      </c>
      <c r="B57" t="str">
        <f>IF([1]Allegations!S57="Location unknown","Location unknown",VLOOKUP([1]Allegations!S57,[1]!map_alpha2[#Data],2,FALSE))</f>
        <v>Qatar</v>
      </c>
      <c r="C57" s="17">
        <f>IF([1]Allegations!U57="","",[1]Allegations!U57)</f>
        <v>43342</v>
      </c>
      <c r="D57" s="18" t="str">
        <f>IF([1]Allegations!B57="","",HYPERLINK([1]Allegations!B57))</f>
        <v>https://www.business-humanrights.org/en/latest-news/qatar-labour-abuse-reported-at-world-cup-sites-and-infrastructure-projects-internal-investigations-underway/</v>
      </c>
      <c r="E57" t="str">
        <f>IF([1]Allegations!M57="","",[1]Allegations!M57)</f>
        <v>News outlet</v>
      </c>
      <c r="F57" t="str">
        <f>IF([1]Allegations!L57="","",[1]Allegations!L57)</f>
        <v>Migrant &amp; immigrant workers (Unknown Number - Asia &amp; Pacific - Construction);Migrant &amp; immigrant workers (Unknown Number - IN - Construction)</v>
      </c>
      <c r="G57">
        <f>IF([1]Allegations!T57="","",[1]Allegations!T57)</f>
        <v>12</v>
      </c>
      <c r="H57" t="str">
        <f>IF([1]Allegations!X57="","",[1]Allegations!X57)</f>
        <v>News outlet DW investigated labour abuses reported at World Cup sites and infrastructure projects, videoing workers labouring during the hottest time of the day during a designated rest period. Workers also reported passport confiscation, crowded living conditions and a lack of proper food provision. Qatar Rail stated that internal investigations were underway.</v>
      </c>
      <c r="I57" s="1" t="str">
        <f>IF([1]Allegations!K57="","",[1]Allegations!K57)</f>
        <v>Health: General (including workplace health &amp; safety);Precarious/unsuitable living conditions;Restricted Mobility;Right to food;Very Low Wages;Withholding Passports</v>
      </c>
      <c r="J57" t="str">
        <f>IF([1]Allegations!C57="","",[1]Allegations!C57)</f>
        <v>Qatar Rail (Client)</v>
      </c>
      <c r="K57" t="str">
        <f>IF([1]Allegations!F57="","",[1]Allegations!F57)</f>
        <v>Transport: General</v>
      </c>
      <c r="L57" t="str">
        <f>IF([1]Allegations!G57="","",[1]Allegations!G57)</f>
        <v>Education City Stadium (Unknown);Qatar Rail development (Unknown)</v>
      </c>
      <c r="M57" t="str">
        <f>IF([1]Allegations!H57="","",[1]Allegations!H57)</f>
        <v>Al Rayyan;Multiple locations</v>
      </c>
      <c r="N57" t="str">
        <f>IF([1]Allegations!I57="","",[1]Allegations!I57)</f>
        <v>Sports and venues;Transport infrastructure</v>
      </c>
      <c r="O57" s="1" t="str">
        <f>IF([1]Allegations!J57="","",[1]Allegations!J57)</f>
        <v/>
      </c>
      <c r="P57" t="str">
        <f>IF([1]Allegations!N57="","",[1]Allegations!N57)</f>
        <v>Yes</v>
      </c>
      <c r="Q57" t="str">
        <f>IF([1]Allegations!O57="","",[1]Allegations!O57)</f>
        <v>Journalist</v>
      </c>
      <c r="R57" s="18" t="str">
        <f>IF(AND([1]Allegations!R57="",[1]Allegations!P57=""),"",IF(AND(NOT([1]Allegations!R57=""),[1]Allegations!P57=""),HYPERLINK([1]Allegations!R57),HYPERLINK([1]Allegations!P57)))</f>
        <v/>
      </c>
      <c r="S57" s="1" t="str">
        <f>IF([1]Allegations!Q57="","",[1]Allegations!Q57)</f>
        <v>In response to DW's article, the Supreme Committee for Delivery &amp; Legacy committed to investigations and Qatar Rail stated that they have launched an internal review.</v>
      </c>
      <c r="T57" t="str">
        <f t="shared" si="0"/>
        <v>x</v>
      </c>
      <c r="U57" t="str">
        <f t="shared" si="1"/>
        <v>x</v>
      </c>
      <c r="V57" t="str">
        <f t="shared" si="2"/>
        <v>x</v>
      </c>
      <c r="W57" t="str">
        <f t="shared" si="3"/>
        <v>x</v>
      </c>
      <c r="X57" t="str">
        <f t="shared" si="4"/>
        <v/>
      </c>
      <c r="Y57" t="str">
        <f t="shared" si="5"/>
        <v/>
      </c>
      <c r="Z57" t="str">
        <f t="shared" si="6"/>
        <v/>
      </c>
      <c r="AA57" s="1" t="str">
        <f t="shared" si="7"/>
        <v/>
      </c>
      <c r="AB57" s="19" t="str">
        <f t="shared" si="8"/>
        <v>Transport: General;Sports and venues;Transport infrastructure;</v>
      </c>
    </row>
    <row r="58" spans="1:28" x14ac:dyDescent="0.25">
      <c r="A58" s="1">
        <f>[1]Allegations!V58</f>
        <v>2065</v>
      </c>
      <c r="B58" t="str">
        <f>IF([1]Allegations!S58="Location unknown","Location unknown",VLOOKUP([1]Allegations!S58,[1]!map_alpha2[#Data],2,FALSE))</f>
        <v>Qatar</v>
      </c>
      <c r="C58" s="17">
        <f>IF([1]Allegations!U58="","",[1]Allegations!U58)</f>
        <v>43234</v>
      </c>
      <c r="D58" s="18" t="str">
        <f>IF([1]Allegations!B58="","",HYPERLINK([1]Allegations!B58))</f>
        <v>https://www.business-humanrights.org/en/latest-news/1200-workers-from-a-single-qatari-company-stranded/</v>
      </c>
      <c r="E58" t="str">
        <f>IF([1]Allegations!M58="","",[1]Allegations!M58)</f>
        <v>NGO</v>
      </c>
      <c r="F58" t="str">
        <f>IF([1]Allegations!L58="","",[1]Allegations!L58)</f>
        <v>Migrant &amp; immigrant workers (Unknown Number - BD - Construction);Migrant &amp; immigrant workers (Unknown Number - IN - Construction);Migrant &amp; immigrant workers (Unknown Number - LK - Construction);Migrant &amp; immigrant workers (Unknown Number - PH - Construction)</v>
      </c>
      <c r="G58">
        <f>IF([1]Allegations!T58="","",[1]Allegations!T58)</f>
        <v>1200</v>
      </c>
      <c r="H58" t="str">
        <f>IF([1]Allegations!X58="","",[1]Allegations!X58)</f>
        <v>The NGO Migrant Rights documented cases of 1,200 migrant workers at HKH General Contracting going without pay for up to seven months; 1,100 were employed as labourers, carpenters, steel fixers, and mechanical and electrical workers, and 100 were considered staff (engineers, project managers, safety officers, administration). _x000D_
_x000D_
Workers went without running water or power and were dependent on humanitarian aid. Workers allege that for several years salaries have been delayed (for both labourers and staff) for months at a time, employers have failed to renew IDs or reimburse workers for the cost of late renewal, and transport vehicles have been deemed unsafe.</v>
      </c>
      <c r="I58" s="1" t="str">
        <f>IF([1]Allegations!K58="","",[1]Allegations!K58)</f>
        <v>Failing to renew visas;Health: General (including workplace health &amp; safety);Non-payment of Wages;Precarious/unsuitable living conditions;Recruitment Fees;Right to food</v>
      </c>
      <c r="J58" t="str">
        <f>IF([1]Allegations!C58="","",[1]Allegations!C58)</f>
        <v>Alaqaria (Unknown);HKH General Contracting (Unknown)</v>
      </c>
      <c r="K58" t="str">
        <f>IF([1]Allegations!F58="","",[1]Allegations!F58)</f>
        <v>Construction;Property development</v>
      </c>
      <c r="L58" t="str">
        <f>IF([1]Allegations!G58="","",[1]Allegations!G58)</f>
        <v/>
      </c>
      <c r="M58" t="str">
        <f>IF([1]Allegations!H58="","",[1]Allegations!H58)</f>
        <v/>
      </c>
      <c r="N58" t="str">
        <f>IF([1]Allegations!I58="","",[1]Allegations!I58)</f>
        <v/>
      </c>
      <c r="O58" s="1" t="str">
        <f>IF([1]Allegations!J58="","",[1]Allegations!J58)</f>
        <v/>
      </c>
      <c r="P58" t="str">
        <f>IF([1]Allegations!N58="","",[1]Allegations!N58)</f>
        <v>Yes</v>
      </c>
      <c r="Q58" t="str">
        <f>IF([1]Allegations!O58="","",[1]Allegations!O58)</f>
        <v>Resource Centre</v>
      </c>
      <c r="R58" s="18" t="str">
        <f>IF(AND([1]Allegations!R58="",[1]Allegations!P58=""),"",IF(AND(NOT([1]Allegations!R58=""),[1]Allegations!P58=""),HYPERLINK([1]Allegations!R58),HYPERLINK([1]Allegations!P58)))</f>
        <v>https://www.business-humanrights.org/en/latest-news/qatar-1200-migrant-workers-at-hkh-general-contracting-without-pay-for-several-months-no-response-from-companies/</v>
      </c>
      <c r="S58" s="1" t="str">
        <f>IF([1]Allegations!Q58="","",[1]Allegations!Q58)</f>
        <v>Pressure from rights organisations resulted in water and electricity being restored, but the employed staff continued to face issues and were threatened with eviction. Complaints were registered directly with HKH Contracing, at the Indian, Nepal and Bangladesh embassies who wrote to the company and provided relief where possible. _x000D_
_x000D_
Workers registered complaints with: the Qatari Ministry of Administrative Development, Labour and Social Affairs; with the human rights office of the Ministry of Interior; and, with the NHRC, who coordinated with a Qatar charity, Indian embassy, Nepal embassy and Indian Community Benevolent Forum (ICBF)._x000D_
_x000D_
A complaints mechanism failed to pick up reports of delayed and non-payment of wages, failure to renew visas, and unsafe conditions. The case was referred to the ILO's new project office in Qatar.</v>
      </c>
      <c r="T58" t="str">
        <f t="shared" si="0"/>
        <v>x</v>
      </c>
      <c r="U58" t="str">
        <f t="shared" si="1"/>
        <v>x</v>
      </c>
      <c r="V58" t="str">
        <f t="shared" si="2"/>
        <v>x</v>
      </c>
      <c r="W58" t="str">
        <f t="shared" si="3"/>
        <v>x</v>
      </c>
      <c r="X58" t="str">
        <f t="shared" si="4"/>
        <v/>
      </c>
      <c r="Y58" t="str">
        <f t="shared" si="5"/>
        <v/>
      </c>
      <c r="Z58" t="str">
        <f t="shared" si="6"/>
        <v/>
      </c>
      <c r="AA58" s="1" t="str">
        <f t="shared" si="7"/>
        <v/>
      </c>
      <c r="AB58" s="19" t="str">
        <f t="shared" si="8"/>
        <v>Construction;Property development</v>
      </c>
    </row>
    <row r="59" spans="1:28" x14ac:dyDescent="0.25">
      <c r="A59" s="1">
        <f>[1]Allegations!V59</f>
        <v>2454</v>
      </c>
      <c r="B59" t="str">
        <f>IF([1]Allegations!S59="Location unknown","Location unknown",VLOOKUP([1]Allegations!S59,[1]!map_alpha2[#Data],2,FALSE))</f>
        <v>Qatar</v>
      </c>
      <c r="C59" s="17">
        <f>IF([1]Allegations!U59="","",[1]Allegations!U59)</f>
        <v>42459</v>
      </c>
      <c r="D59" s="18" t="str">
        <f>IF([1]Allegations!B59="","",HYPERLINK([1]Allegations!B59))</f>
        <v>https://www.business-humanrights.org/en/latest-news/qatar-abuse-of-world-cup-workers-exposed/</v>
      </c>
      <c r="E59" t="str">
        <f>IF([1]Allegations!M59="","",[1]Allegations!M59)</f>
        <v>NGO</v>
      </c>
      <c r="F59" t="str">
        <f>IF([1]Allegations!L59="","",[1]Allegations!L59)</f>
        <v>Migrant &amp; immigrant workers (Unknown Number - BD - Construction);Migrant &amp; immigrant workers (Unknown Number - IN - Construction);Migrant &amp; immigrant workers (Unknown Number - NP - Construction)</v>
      </c>
      <c r="G59">
        <f>IF([1]Allegations!T59="","",[1]Allegations!T59)</f>
        <v>24</v>
      </c>
      <c r="H59" t="str">
        <f>IF([1]Allegations!X59="","",[1]Allegations!X59)</f>
        <v>In March 2016, Amnesty International released a report revealing that migrant workers working on the Khalifa Stadium refurbishment have experienced systematic labour abuse by employers. The report builds on interviews with 234 male migrant workers, of which 132 worked on the Khalifa Stadium refurbishment. _x000D_
_x000D_
The report indicates that 24 workers were employed by Eversendai, a subcontractor of Midmac-Six Construct JV (Six Construct is a Besix's subsidiary) which is the main contractor for the Khalifa Stadium refurbishment. The main client of the project is the Aspire Zone Foundation, which operates on behalf of the Supreme Committee on this project._x000D_
_x000D_
The abuses reported by workers included: unsuitable living conditions, paying large recruitment fees (USD 500 to USD 4,300), non-payment of wages for several months, being paid wages lower than promised (in some cases, wages were lower by half), withholding of passports, and being threatened for complaining about working conditions.</v>
      </c>
      <c r="I59" s="1" t="str">
        <f>IF([1]Allegations!K59="","",[1]Allegations!K59)</f>
        <v>Contract Substitution;Denial of Freedom of Expression/Assembly;Failing to renew visas;Forced labour &amp; modern slavery;Intimidation &amp; Threats;Non-payment of Wages;Precarious/unsuitable living conditions;Recruitment Fees;Restricted Mobility;Withholding Passports</v>
      </c>
      <c r="J59" t="str">
        <f>IF([1]Allegations!C59="","",[1]Allegations!C59)</f>
        <v>Besix (Unknown);Eversendai (Employer);FIFA (Partner);Midmac (Unknown)</v>
      </c>
      <c r="K59" t="str">
        <f>IF([1]Allegations!F59="","",[1]Allegations!F59)</f>
        <v>Construction;Engineering;Oil, gas &amp; coal;Sports teams, clubs &amp; leagues</v>
      </c>
      <c r="L59" t="str">
        <f>IF([1]Allegations!G59="","",[1]Allegations!G59)</f>
        <v>Khalifa International Stadium (Unknown)</v>
      </c>
      <c r="M59" t="str">
        <f>IF([1]Allegations!H59="","",[1]Allegations!H59)</f>
        <v>Doha</v>
      </c>
      <c r="N59" t="str">
        <f>IF([1]Allegations!I59="","",[1]Allegations!I59)</f>
        <v>Sports and venues</v>
      </c>
      <c r="O59" s="1" t="str">
        <f>IF([1]Allegations!J59="","",[1]Allegations!J59)</f>
        <v/>
      </c>
      <c r="P59" t="str">
        <f>IF([1]Allegations!N59="","",[1]Allegations!N59)</f>
        <v>Yes</v>
      </c>
      <c r="Q59" t="str">
        <f>IF([1]Allegations!O59="","",[1]Allegations!O59)</f>
        <v>NGO</v>
      </c>
      <c r="R59" s="18" t="str">
        <f>IF(AND([1]Allegations!R59="",[1]Allegations!P59=""),"",IF(AND(NOT([1]Allegations!R59=""),[1]Allegations!P59=""),HYPERLINK([1]Allegations!R59),HYPERLINK([1]Allegations!P59)))</f>
        <v/>
      </c>
      <c r="S59" s="1" t="str">
        <f>IF([1]Allegations!Q59="","",[1]Allegations!Q59)</f>
        <v>Main contractor Midmac-Six Construct JV, Eversendai as well as the Supreme Committee, Aspire Zone Foundation and FIFA have submitted a response to Amnesty International. _x000D_
_x000D_
Following an audit by the JV which uncovered the sub-standard accommodation, Eversendai employees were rehoused._x000D_
_x000D_
After AI raised the issue of withheld passports, Eversendai confirmed that it had returned passports to migrant workers.</v>
      </c>
      <c r="T59" t="str">
        <f t="shared" si="0"/>
        <v>x</v>
      </c>
      <c r="U59" t="str">
        <f t="shared" si="1"/>
        <v>x</v>
      </c>
      <c r="V59" t="str">
        <f t="shared" si="2"/>
        <v/>
      </c>
      <c r="W59" t="str">
        <f t="shared" si="3"/>
        <v>x</v>
      </c>
      <c r="X59" t="str">
        <f t="shared" si="4"/>
        <v>x</v>
      </c>
      <c r="Y59" t="str">
        <f t="shared" si="5"/>
        <v>x</v>
      </c>
      <c r="Z59" t="str">
        <f t="shared" si="6"/>
        <v/>
      </c>
      <c r="AA59" s="1" t="str">
        <f t="shared" si="7"/>
        <v/>
      </c>
      <c r="AB59" s="19" t="str">
        <f t="shared" si="8"/>
        <v>Construction;Engineering;Oil, gas &amp; coal;Sports teams, clubs &amp; leagues;Sports and venues;</v>
      </c>
    </row>
    <row r="60" spans="1:28" x14ac:dyDescent="0.25">
      <c r="A60" s="1">
        <f>[1]Allegations!V60</f>
        <v>2455</v>
      </c>
      <c r="B60" t="str">
        <f>IF([1]Allegations!S60="Location unknown","Location unknown",VLOOKUP([1]Allegations!S60,[1]!map_alpha2[#Data],2,FALSE))</f>
        <v>Qatar</v>
      </c>
      <c r="C60" s="17">
        <f>IF([1]Allegations!U60="","",[1]Allegations!U60)</f>
        <v>42459</v>
      </c>
      <c r="D60" s="18" t="str">
        <f>IF([1]Allegations!B60="","",HYPERLINK([1]Allegations!B60))</f>
        <v>https://www.business-humanrights.org/en/latest-news/qatar-abuse-of-world-cup-workers-exposed/</v>
      </c>
      <c r="E60" t="str">
        <f>IF([1]Allegations!M60="","",[1]Allegations!M60)</f>
        <v>NGO</v>
      </c>
      <c r="F60" t="str">
        <f>IF([1]Allegations!L60="","",[1]Allegations!L60)</f>
        <v>Migrant &amp; immigrant workers (Unknown Number - BD - Construction);Migrant &amp; immigrant workers (Unknown Number - IN - Construction);Migrant &amp; immigrant workers (Unknown Number - NP - Construction)</v>
      </c>
      <c r="G60">
        <f>IF([1]Allegations!T60="","",[1]Allegations!T60)</f>
        <v>51</v>
      </c>
      <c r="H60" t="str">
        <f>IF([1]Allegations!X60="","",[1]Allegations!X60)</f>
        <v>In March 2016, Amnesty International released a report revealing that migrant workers working on the Khalifa Stadium refurbishment had experienced systematic labour abuse by employers. The report builds on interviews with 234 male migrant workers, of which 132 worked on the Khalifa Stadium refurbishment. _x000D_
_x000D_
According to the report, 51 workers said that they worked for Seven Hills; a labour supply company used by Eversendai (a subcontractor of Midmac-Six Construct JV which is the main contractor for the Khalifa Stadium refurbishment) to carry out work on Khalifa Stadium. The workers alleged that they had experienced various abuses including deceptive recruitment practices, retention of passports, inadequate accommodation, delays in payments of salaries, and failure to provide and renew residence permits. In addition, Amnesty International said that it found evidence of forced labour and that managers of the company used the threat of penalties, to exact work from migrant workers.</v>
      </c>
      <c r="I60" s="1" t="str">
        <f>IF([1]Allegations!K60="","",[1]Allegations!K60)</f>
        <v>Contract Substitution;Denial of Freedom of Expression/Assembly;Failing to renew visas;Forced labour &amp; modern slavery;Intimidation &amp; Threats;Non-payment of Wages;Precarious/unsuitable living conditions;Recruitment Fees;Restricted Mobility;Withholding Passports</v>
      </c>
      <c r="J60" t="str">
        <f>IF([1]Allegations!C60="","",[1]Allegations!C60)</f>
        <v>Eversendai ();FIFA (Partner);Seven Hills Trading &amp; Contracting (Unknown)</v>
      </c>
      <c r="K60" t="str">
        <f>IF([1]Allegations!F60="","",[1]Allegations!F60)</f>
        <v>Building materials &amp; equipment;Construction;Construction &amp; building materials: General;Engineering;Labour supplier;Oil, gas &amp; coal;Sports teams, clubs &amp; leagues</v>
      </c>
      <c r="L60" t="str">
        <f>IF([1]Allegations!G60="","",[1]Allegations!G60)</f>
        <v>Khalifa International Stadium (Unknown)</v>
      </c>
      <c r="M60" t="str">
        <f>IF([1]Allegations!H60="","",[1]Allegations!H60)</f>
        <v>Doha</v>
      </c>
      <c r="N60" t="str">
        <f>IF([1]Allegations!I60="","",[1]Allegations!I60)</f>
        <v>Sports and venues</v>
      </c>
      <c r="O60" s="1" t="str">
        <f>IF([1]Allegations!J60="","",[1]Allegations!J60)</f>
        <v/>
      </c>
      <c r="P60" t="str">
        <f>IF([1]Allegations!N60="","",[1]Allegations!N60)</f>
        <v>Yes</v>
      </c>
      <c r="Q60" t="str">
        <f>IF([1]Allegations!O60="","",[1]Allegations!O60)</f>
        <v>NGO</v>
      </c>
      <c r="R60" s="18" t="str">
        <f>IF(AND([1]Allegations!R60="",[1]Allegations!P60=""),"",IF(AND(NOT([1]Allegations!R60=""),[1]Allegations!P60=""),HYPERLINK([1]Allegations!R60),HYPERLINK([1]Allegations!P60)))</f>
        <v/>
      </c>
      <c r="S60" s="1" t="str">
        <f>IF([1]Allegations!Q60="","",[1]Allegations!Q60)</f>
        <v>Amnesty International asked Eversendai to set out what due diligence the company had undertaken on Seven Hills prior to contracting with it. Amnesty International received two letters from Eversendai. However, the company did not provide any information to show it had carried out due diligence checks before engaging Seven Hills. _x000D_
_x000D_
Eversendai terminated its contract with Seven Hills over accommodation non-compliance. They stated to AI that "no remedial action is deemed necessary" as the workers were not directly engaged by them.</v>
      </c>
      <c r="T60" t="str">
        <f t="shared" si="0"/>
        <v>x</v>
      </c>
      <c r="U60" t="str">
        <f t="shared" si="1"/>
        <v>x</v>
      </c>
      <c r="V60" t="str">
        <f t="shared" si="2"/>
        <v/>
      </c>
      <c r="W60" t="str">
        <f t="shared" si="3"/>
        <v>x</v>
      </c>
      <c r="X60" t="str">
        <f t="shared" si="4"/>
        <v>x</v>
      </c>
      <c r="Y60" t="str">
        <f t="shared" si="5"/>
        <v>x</v>
      </c>
      <c r="Z60" t="str">
        <f t="shared" si="6"/>
        <v/>
      </c>
      <c r="AA60" s="1" t="str">
        <f t="shared" si="7"/>
        <v/>
      </c>
      <c r="AB60" s="19" t="str">
        <f t="shared" si="8"/>
        <v>Building materials &amp; equipment;Construction;Construction &amp; building materials: General;Engineering;Labour supplier;Oil, gas &amp; coal;Sports teams, clubs &amp; leagues;Sports and venues;</v>
      </c>
    </row>
    <row r="61" spans="1:28" x14ac:dyDescent="0.25">
      <c r="A61" s="1">
        <f>[1]Allegations!V61</f>
        <v>2549</v>
      </c>
      <c r="B61" t="str">
        <f>IF([1]Allegations!S61="Location unknown","Location unknown",VLOOKUP([1]Allegations!S61,[1]!map_alpha2[#Data],2,FALSE))</f>
        <v>United Arab Emirates</v>
      </c>
      <c r="C61" s="17">
        <f>IF([1]Allegations!U61="","",[1]Allegations!U61)</f>
        <v>44535</v>
      </c>
      <c r="D61" s="18" t="str">
        <f>IF([1]Allegations!B61="","",HYPERLINK([1]Allegations!B61))</f>
        <v>https://www.business-humanrights.org/en/latest-news/expo-2020s-workers-face-hardships-despite-dubais-promises/</v>
      </c>
      <c r="E61" t="str">
        <f>IF([1]Allegations!M61="","",[1]Allegations!M61)</f>
        <v>News outlet</v>
      </c>
      <c r="F61" t="str">
        <f>IF([1]Allegations!L61="","",[1]Allegations!L61)</f>
        <v>Migrant &amp; immigrant workers (1 - CM - Cleaning &amp; maintenance)</v>
      </c>
      <c r="G61" t="str">
        <f>IF([1]Allegations!T61="","",[1]Allegations!T61)</f>
        <v>Number unknown</v>
      </c>
      <c r="H61" t="str">
        <f>IF([1]Allegations!X61="","",[1]Allegations!X61)</f>
        <v>An AP report into working conditions among migrants at the Dubai Expo reported that workers contracted by Emrill Services were paid low wages, with no food allowance and a lack of kitchen access. One Cameroonian worker told AP that they cannot eat "to our satisfaction" otherwise they will have spent all their salary.</v>
      </c>
      <c r="I61" s="1" t="str">
        <f>IF([1]Allegations!K61="","",[1]Allegations!K61)</f>
        <v>Right to food;Very Low Wages</v>
      </c>
      <c r="J61" t="str">
        <f>IF([1]Allegations!C61="","",[1]Allegations!C61)</f>
        <v>Emrill Services (Employer)</v>
      </c>
      <c r="K61" t="str">
        <f>IF([1]Allegations!F61="","",[1]Allegations!F61)</f>
        <v>Cleaning &amp; maintenance</v>
      </c>
      <c r="L61" t="str">
        <f>IF([1]Allegations!G61="","",[1]Allegations!G61)</f>
        <v/>
      </c>
      <c r="M61" t="str">
        <f>IF([1]Allegations!H61="","",[1]Allegations!H61)</f>
        <v/>
      </c>
      <c r="N61" t="str">
        <f>IF([1]Allegations!I61="","",[1]Allegations!I61)</f>
        <v/>
      </c>
      <c r="O61" s="1" t="str">
        <f>IF([1]Allegations!J61="","",[1]Allegations!J61)</f>
        <v/>
      </c>
      <c r="P61" t="str">
        <f>IF([1]Allegations!N61="","",[1]Allegations!N61)</f>
        <v>Yes</v>
      </c>
      <c r="Q61" t="str">
        <f>IF([1]Allegations!O61="","",[1]Allegations!O61)</f>
        <v>Resource Centre; Journalist</v>
      </c>
      <c r="R61" s="18" t="str">
        <f>IF(AND([1]Allegations!R61="",[1]Allegations!P61=""),"",IF(AND(NOT([1]Allegations!R61=""),[1]Allegations!P61=""),HYPERLINK([1]Allegations!R61),HYPERLINK([1]Allegations!P61)))</f>
        <v>https://www.business-humanrights.org/en/latest-news/uae-workers-at-dubai-expo-suppliers-report-poverty-wages-illegal-deductions-employer-surveillance-poor-food-provision-cos-did-not-respond/</v>
      </c>
      <c r="S61" s="1" t="str">
        <f>IF([1]Allegations!Q61="","",[1]Allegations!Q61)</f>
        <v>Both AP and the Resource Centre sought response from the companies to no avail. Additional response sought from authorities by AP was not addressed. Response sought from Expo organisers by NGO Equidem resulted in Expo claiming it "takes worker welfare “extremely seriously". However, calls for response from Expo by AP were dismissed. _x000D_
_x000D_
Emrill Services commented AP that "it takes emplpoyee well-being very seriously" and promised to investigate.</v>
      </c>
      <c r="T61" t="str">
        <f t="shared" si="0"/>
        <v>x</v>
      </c>
      <c r="U61" t="str">
        <f t="shared" si="1"/>
        <v/>
      </c>
      <c r="V61" t="str">
        <f t="shared" si="2"/>
        <v/>
      </c>
      <c r="W61" t="str">
        <f t="shared" si="3"/>
        <v>x</v>
      </c>
      <c r="X61" t="str">
        <f t="shared" si="4"/>
        <v/>
      </c>
      <c r="Y61" t="str">
        <f t="shared" si="5"/>
        <v/>
      </c>
      <c r="Z61" t="str">
        <f t="shared" si="6"/>
        <v/>
      </c>
      <c r="AA61" s="1" t="str">
        <f t="shared" si="7"/>
        <v/>
      </c>
      <c r="AB61" s="19" t="str">
        <f t="shared" si="8"/>
        <v>Cleaning &amp; maintenance</v>
      </c>
    </row>
    <row r="62" spans="1:28" x14ac:dyDescent="0.25">
      <c r="A62" s="1">
        <f>[1]Allegations!V62</f>
        <v>2524</v>
      </c>
      <c r="B62" t="str">
        <f>IF([1]Allegations!S62="Location unknown","Location unknown",VLOOKUP([1]Allegations!S62,[1]!map_alpha2[#Data],2,FALSE))</f>
        <v>Qatar</v>
      </c>
      <c r="C62" s="17">
        <f>IF([1]Allegations!U62="","",[1]Allegations!U62)</f>
        <v>44474</v>
      </c>
      <c r="D62" s="18" t="str">
        <f>IF([1]Allegations!B62="","",HYPERLINK([1]Allegations!B62))</f>
        <v>https://www.business-humanrights.org/en/latest-news/job-mobility-in-qatar-is-still-a-mirage-despite-reforms-domestic-workers-most-affected/</v>
      </c>
      <c r="E62" t="str">
        <f>IF([1]Allegations!M62="","",[1]Allegations!M62)</f>
        <v>NGO</v>
      </c>
      <c r="F62" t="str">
        <f>IF([1]Allegations!L62="","",[1]Allegations!L62)</f>
        <v>Migrant &amp; immigrant workers (Unknown Number - ET - Domestic worker agencies);Migrant &amp; immigrant workers (Unknown Number - KE - Domestic worker agencies);Migrant &amp; immigrant workers (Unknown Number - NP - Domestic worker agencies)</v>
      </c>
      <c r="G62">
        <f>IF([1]Allegations!T62="","",[1]Allegations!T62)</f>
        <v>300</v>
      </c>
      <c r="H62" t="str">
        <f>IF([1]Allegations!X62="","",[1]Allegations!X62)</f>
        <v>Despite the abolishment of the no-objection certificate in 2020, Migrant-Rights.org continues to receive reports from workers apparently unable to change jobs or for whom changing jobs remains difficult and expensive._x000D_
_x000D_
Women migrants, particularly domestic workers, are those worst affected with one government-owned labour supply company, WISA, accused of "turning" down workers' requests to change jobs. One worker stated that they needed the now-abolished NOC because WISA is a government company; many others said that the process is difficult due to the fact they were originally hired from abroad.</v>
      </c>
      <c r="I62" s="1" t="str">
        <f>IF([1]Allegations!K62="","",[1]Allegations!K62)</f>
        <v>Restricted Mobility</v>
      </c>
      <c r="J62" t="str">
        <f>IF([1]Allegations!C62="","",[1]Allegations!C62)</f>
        <v>Qatar Manpower Solutions Co. (WISA) (Employer)</v>
      </c>
      <c r="K62" t="str">
        <f>IF([1]Allegations!F62="","",[1]Allegations!F62)</f>
        <v>Domestic worker agencies;Recruitment agencies</v>
      </c>
      <c r="L62" t="str">
        <f>IF([1]Allegations!G62="","",[1]Allegations!G62)</f>
        <v/>
      </c>
      <c r="M62" t="str">
        <f>IF([1]Allegations!H62="","",[1]Allegations!H62)</f>
        <v/>
      </c>
      <c r="N62" t="str">
        <f>IF([1]Allegations!I62="","",[1]Allegations!I62)</f>
        <v/>
      </c>
      <c r="O62" s="1" t="str">
        <f>IF([1]Allegations!J62="","",[1]Allegations!J62)</f>
        <v/>
      </c>
      <c r="P62" t="str">
        <f>IF([1]Allegations!N62="","",[1]Allegations!N62)</f>
        <v>Yes</v>
      </c>
      <c r="Q62" t="str">
        <f>IF([1]Allegations!O62="","",[1]Allegations!O62)</f>
        <v>Resource Centre</v>
      </c>
      <c r="R62" s="18" t="str">
        <f>IF(AND([1]Allegations!R62="",[1]Allegations!P62=""),"",IF(AND(NOT([1]Allegations!R62=""),[1]Allegations!P62=""),HYPERLINK([1]Allegations!R62),HYPERLINK([1]Allegations!P62)))</f>
        <v>https://www.business-humanrights.org/en/latest-news/qatar-govt-employment-co-wisa-responds-to-allegations-female-domestic-workers-not-permitted-to-change-jobs-despite-labour-law-reform/</v>
      </c>
      <c r="S62" s="1" t="str">
        <f>IF([1]Allegations!Q62="","",[1]Allegations!Q62)</f>
        <v>A pattern of workers relying on word-of-mouth information on the reforms and their rights emerged too, while an official confirmed to MR that the new rule applied to all companies, including for public sector workers._x000D_
_x000D_
Business &amp; Human Rights Resource Centre invited WISA to respond to the allegations; their response can be read in full below.</v>
      </c>
      <c r="T62" t="str">
        <f t="shared" si="0"/>
        <v/>
      </c>
      <c r="U62" t="str">
        <f t="shared" si="1"/>
        <v>x</v>
      </c>
      <c r="V62" t="str">
        <f t="shared" si="2"/>
        <v/>
      </c>
      <c r="W62" t="str">
        <f t="shared" si="3"/>
        <v/>
      </c>
      <c r="X62" t="str">
        <f t="shared" si="4"/>
        <v/>
      </c>
      <c r="Y62" t="str">
        <f t="shared" si="5"/>
        <v/>
      </c>
      <c r="Z62" t="str">
        <f t="shared" si="6"/>
        <v/>
      </c>
      <c r="AA62" s="1" t="str">
        <f t="shared" si="7"/>
        <v/>
      </c>
      <c r="AB62" s="19" t="str">
        <f t="shared" si="8"/>
        <v>Domestic worker agencies;Recruitment agencies</v>
      </c>
    </row>
    <row r="63" spans="1:28" x14ac:dyDescent="0.25">
      <c r="A63" s="1">
        <f>[1]Allegations!V63</f>
        <v>1993</v>
      </c>
      <c r="B63" t="str">
        <f>IF([1]Allegations!S63="Location unknown","Location unknown",VLOOKUP([1]Allegations!S63,[1]!map_alpha2[#Data],2,FALSE))</f>
        <v>Qatar</v>
      </c>
      <c r="C63" s="17">
        <f>IF([1]Allegations!U63="","",[1]Allegations!U63)</f>
        <v>43425</v>
      </c>
      <c r="D63" s="18" t="str">
        <f>IF([1]Allegations!B63="","",HYPERLINK([1]Allegations!B63))</f>
        <v>https://www.business-humanrights.org/en/latest-news/family-of-world-cup-worker-waits-for-answers-over-death-at-qatar-stadium/</v>
      </c>
      <c r="E63" t="str">
        <f>IF([1]Allegations!M63="","",[1]Allegations!M63)</f>
        <v>News outlet</v>
      </c>
      <c r="F63" t="str">
        <f>IF([1]Allegations!L63="","",[1]Allegations!L63)</f>
        <v>Migrant &amp; immigrant workers (1 - NP - Construction)</v>
      </c>
      <c r="G63">
        <f>IF([1]Allegations!T63="","",[1]Allegations!T63)</f>
        <v>1</v>
      </c>
      <c r="H63" t="str">
        <f>IF([1]Allegations!X63="","",[1]Allegations!X63)</f>
        <v>The details behind the death of a Nepalese worker on a World Cup stadium remain unknown months later. Witnesses speaking to the Guardian reported that he accidentally fell from a walkway. A number of the families of workers who have died on construction sites in Qatar have faced delays in obtaining information on their relatives' deaths.</v>
      </c>
      <c r="I63" s="1" t="str">
        <f>IF([1]Allegations!K63="","",[1]Allegations!K63)</f>
        <v>Deaths;Health: General (including workplace health &amp; safety)</v>
      </c>
      <c r="J63" t="str">
        <f>IF([1]Allegations!C63="","",[1]Allegations!C63)</f>
        <v>FIFA (Partner);Manar General Contracting (Employer)</v>
      </c>
      <c r="K63" t="str">
        <f>IF([1]Allegations!F63="","",[1]Allegations!F63)</f>
        <v>Construction;Sports teams, clubs &amp; leagues</v>
      </c>
      <c r="L63" t="str">
        <f>IF([1]Allegations!G63="","",[1]Allegations!G63)</f>
        <v>Al Janoub Stadium (previously called Al Wakrah) (Unknown)</v>
      </c>
      <c r="M63" t="str">
        <f>IF([1]Allegations!H63="","",[1]Allegations!H63)</f>
        <v>Al Wakrah</v>
      </c>
      <c r="N63" t="str">
        <f>IF([1]Allegations!I63="","",[1]Allegations!I63)</f>
        <v>Sports and venues</v>
      </c>
      <c r="O63" s="1" t="str">
        <f>IF([1]Allegations!J63="","",[1]Allegations!J63)</f>
        <v/>
      </c>
      <c r="P63" t="str">
        <f>IF([1]Allegations!N63="","",[1]Allegations!N63)</f>
        <v>Yes</v>
      </c>
      <c r="Q63" t="str">
        <f>IF([1]Allegations!O63="","",[1]Allegations!O63)</f>
        <v>Journalist</v>
      </c>
      <c r="R63" s="18" t="str">
        <f>IF(AND([1]Allegations!R63="",[1]Allegations!P63=""),"",IF(AND(NOT([1]Allegations!R63=""),[1]Allegations!P63=""),HYPERLINK([1]Allegations!R63),HYPERLINK([1]Allegations!P63)))</f>
        <v/>
      </c>
      <c r="S63" s="1" t="str">
        <f>IF([1]Allegations!Q63="","",[1]Allegations!Q63)</f>
        <v>When asked to comment on the story, a representative from Manar General Contracting replied that this wasn't possible owing to the fact the case was still ongoing.</v>
      </c>
      <c r="T63" t="str">
        <f t="shared" si="0"/>
        <v/>
      </c>
      <c r="U63" t="str">
        <f t="shared" si="1"/>
        <v/>
      </c>
      <c r="V63" t="str">
        <f t="shared" si="2"/>
        <v>x</v>
      </c>
      <c r="W63" t="str">
        <f t="shared" si="3"/>
        <v/>
      </c>
      <c r="X63" t="str">
        <f t="shared" si="4"/>
        <v/>
      </c>
      <c r="Y63" t="str">
        <f t="shared" si="5"/>
        <v/>
      </c>
      <c r="Z63" t="str">
        <f t="shared" si="6"/>
        <v/>
      </c>
      <c r="AA63" s="1" t="str">
        <f t="shared" si="7"/>
        <v>x</v>
      </c>
      <c r="AB63" s="19" t="str">
        <f t="shared" si="8"/>
        <v>Construction;Sports teams, clubs &amp; leagues;Sports and venues;</v>
      </c>
    </row>
    <row r="64" spans="1:28" x14ac:dyDescent="0.25">
      <c r="A64" s="1">
        <f>[1]Allegations!V64</f>
        <v>2002</v>
      </c>
      <c r="B64" t="str">
        <f>IF([1]Allegations!S64="Location unknown","Location unknown",VLOOKUP([1]Allegations!S64,[1]!map_alpha2[#Data],2,FALSE))</f>
        <v>Qatar</v>
      </c>
      <c r="C64" s="17">
        <f>IF([1]Allegations!U64="","",[1]Allegations!U64)</f>
        <v>43050</v>
      </c>
      <c r="D64" s="18" t="str">
        <f>IF([1]Allegations!B64="","",HYPERLINK([1]Allegations!B64))</f>
        <v>https://www.business-humanrights.org/en/latest-news/qatar-world-cup-bosses-offer-no-explanation-for-british-workers-death/</v>
      </c>
      <c r="E64" t="str">
        <f>IF([1]Allegations!M64="","",[1]Allegations!M64)</f>
        <v>News outlet</v>
      </c>
      <c r="F64" t="str">
        <f>IF([1]Allegations!L64="","",[1]Allegations!L64)</f>
        <v>Migrant &amp; immigrant workers (1 - GB - Construction)</v>
      </c>
      <c r="G64">
        <f>IF([1]Allegations!T64="","",[1]Allegations!T64)</f>
        <v>1</v>
      </c>
      <c r="H64" t="str">
        <f>IF([1]Allegations!X64="","",[1]Allegations!X64)</f>
        <v>The details behind the death of a British worker on the Khalifa World Cup stadium site remain undisclosed. The man fell 40m due to a failure of safety equipment. At the time of reporting his family had been waiting 10 months for news from Qatari authorities and building contractors and a report on the incident had not been passed to the British coroner investigating his death.</v>
      </c>
      <c r="I64" s="1" t="str">
        <f>IF([1]Allegations!K64="","",[1]Allegations!K64)</f>
        <v>Deaths;Health: General (including workplace health &amp; safety)</v>
      </c>
      <c r="J64" t="str">
        <f>IF([1]Allegations!C64="","",[1]Allegations!C64)</f>
        <v>FIFA (Partner);Pfeifer (Employer)</v>
      </c>
      <c r="K64" t="str">
        <f>IF([1]Allegations!F64="","",[1]Allegations!F64)</f>
        <v>Sports teams, clubs &amp; leagues</v>
      </c>
      <c r="L64" t="str">
        <f>IF([1]Allegations!G64="","",[1]Allegations!G64)</f>
        <v>Khalifa International Stadium (Unknown)</v>
      </c>
      <c r="M64" t="str">
        <f>IF([1]Allegations!H64="","",[1]Allegations!H64)</f>
        <v>Doha</v>
      </c>
      <c r="N64" t="str">
        <f>IF([1]Allegations!I64="","",[1]Allegations!I64)</f>
        <v>Sports and venues</v>
      </c>
      <c r="O64" s="1" t="str">
        <f>IF([1]Allegations!J64="","",[1]Allegations!J64)</f>
        <v/>
      </c>
      <c r="P64" t="str">
        <f>IF([1]Allegations!N64="","",[1]Allegations!N64)</f>
        <v>Yes</v>
      </c>
      <c r="Q64" t="str">
        <f>IF([1]Allegations!O64="","",[1]Allegations!O64)</f>
        <v>Resource Centre; Journalist</v>
      </c>
      <c r="R64" s="18" t="str">
        <f>IF(AND([1]Allegations!R64="",[1]Allegations!P64=""),"",IF(AND(NOT([1]Allegations!R64=""),[1]Allegations!P64=""),HYPERLINK([1]Allegations!R64),HYPERLINK([1]Allegations!P64)))</f>
        <v>https://www.business-humanrights.org/en/latest-news/qatar-supreme-committee-agrees-to-inquiry-into-british-workers-death-on-world-cup-stadium-site/</v>
      </c>
      <c r="S64" s="1" t="str">
        <f>IF([1]Allegations!Q64="","",[1]Allegations!Q64)</f>
        <v>Efforts by the British police and coroner to engage with Qatari authorities have gone unanswered._x000D_
_x000D_
Business and Human Rights Resource Centre invited Pfeifer to respond to the allegations ahead of the publication of this tracker; their response is available on our website.</v>
      </c>
      <c r="T64" t="str">
        <f t="shared" si="0"/>
        <v/>
      </c>
      <c r="U64" t="str">
        <f t="shared" si="1"/>
        <v/>
      </c>
      <c r="V64" t="str">
        <f t="shared" si="2"/>
        <v>x</v>
      </c>
      <c r="W64" t="str">
        <f t="shared" si="3"/>
        <v/>
      </c>
      <c r="X64" t="str">
        <f t="shared" si="4"/>
        <v/>
      </c>
      <c r="Y64" t="str">
        <f t="shared" si="5"/>
        <v/>
      </c>
      <c r="Z64" t="str">
        <f t="shared" si="6"/>
        <v/>
      </c>
      <c r="AA64" s="1" t="str">
        <f t="shared" si="7"/>
        <v>x</v>
      </c>
      <c r="AB64" s="19" t="str">
        <f t="shared" si="8"/>
        <v>Sports teams, clubs &amp; leagues;Sports and venues;</v>
      </c>
    </row>
    <row r="65" spans="1:28" x14ac:dyDescent="0.25">
      <c r="A65" s="1">
        <f>[1]Allegations!V65</f>
        <v>2005</v>
      </c>
      <c r="B65" t="str">
        <f>IF([1]Allegations!S65="Location unknown","Location unknown",VLOOKUP([1]Allegations!S65,[1]!map_alpha2[#Data],2,FALSE))</f>
        <v>Qatar</v>
      </c>
      <c r="C65" s="17">
        <f>IF([1]Allegations!U65="","",[1]Allegations!U65)</f>
        <v>42665</v>
      </c>
      <c r="D65" s="18" t="str">
        <f>IF([1]Allegations!B65="","",HYPERLINK([1]Allegations!B65))</f>
        <v>https://www.business-humanrights.org/en/latest-news/qatar-2022-world-cup-migrant-worker-fatality-october-2016/</v>
      </c>
      <c r="E65" t="str">
        <f>IF([1]Allegations!M65="","",[1]Allegations!M65)</f>
        <v>Government publication</v>
      </c>
      <c r="F65" t="str">
        <f>IF([1]Allegations!L65="","",[1]Allegations!L65)</f>
        <v>Migrant &amp; immigrant workers (1 - NP - Construction)</v>
      </c>
      <c r="G65">
        <f>IF([1]Allegations!T65="","",[1]Allegations!T65)</f>
        <v>1</v>
      </c>
      <c r="H65" t="str">
        <f>IF([1]Allegations!X65="","",[1]Allegations!X65)</f>
        <v>A 29 year old Nepali worker was killed on the Al Wakrah Stadium project site after being struck by a water tanker and dying from severe head injuries.</v>
      </c>
      <c r="I65" s="1" t="str">
        <f>IF([1]Allegations!K65="","",[1]Allegations!K65)</f>
        <v>Deaths;Health: General (including workplace health &amp; safety)</v>
      </c>
      <c r="J65" t="str">
        <f>IF([1]Allegations!C65="","",[1]Allegations!C65)</f>
        <v>FIFA (Partner)</v>
      </c>
      <c r="K65" t="str">
        <f>IF([1]Allegations!F65="","",[1]Allegations!F65)</f>
        <v>Sports teams, clubs &amp; leagues</v>
      </c>
      <c r="L65" t="str">
        <f>IF([1]Allegations!G65="","",[1]Allegations!G65)</f>
        <v>Al Janoub Stadium (previously called Al Wakrah) (Unknown)</v>
      </c>
      <c r="M65" t="str">
        <f>IF([1]Allegations!H65="","",[1]Allegations!H65)</f>
        <v>Al Wakrah</v>
      </c>
      <c r="N65" t="str">
        <f>IF([1]Allegations!I65="","",[1]Allegations!I65)</f>
        <v>Sports and venues</v>
      </c>
      <c r="O65" s="1" t="str">
        <f>IF([1]Allegations!J65="","",[1]Allegations!J65)</f>
        <v>Not Reported (Employer - Sector not reported/applicable)</v>
      </c>
      <c r="P65" t="str">
        <f>IF([1]Allegations!N65="","",[1]Allegations!N65)</f>
        <v>Yes</v>
      </c>
      <c r="Q65" t="str">
        <f>IF([1]Allegations!O65="","",[1]Allegations!O65)</f>
        <v>Journalist</v>
      </c>
      <c r="R65" s="18" t="str">
        <f>IF(AND([1]Allegations!R65="",[1]Allegations!P65=""),"",IF(AND(NOT([1]Allegations!R65=""),[1]Allegations!P65=""),HYPERLINK([1]Allegations!R65),HYPERLINK([1]Allegations!P65)))</f>
        <v/>
      </c>
      <c r="S65" s="1" t="str">
        <f>IF([1]Allegations!Q65="","",[1]Allegations!Q65)</f>
        <v>A joint accident investigation team consisting of MIDMAC, PORR Qatar and Six Construct Qatar Ltd. was established and issued a formal report to the Supreme Committee. The report identified a number of health and safety issues relating to the accident and made a number of recommendations in response.</v>
      </c>
      <c r="T65" t="str">
        <f t="shared" si="0"/>
        <v/>
      </c>
      <c r="U65" t="str">
        <f t="shared" si="1"/>
        <v/>
      </c>
      <c r="V65" t="str">
        <f t="shared" si="2"/>
        <v>x</v>
      </c>
      <c r="W65" t="str">
        <f t="shared" si="3"/>
        <v/>
      </c>
      <c r="X65" t="str">
        <f t="shared" si="4"/>
        <v/>
      </c>
      <c r="Y65" t="str">
        <f t="shared" si="5"/>
        <v/>
      </c>
      <c r="Z65" t="str">
        <f t="shared" si="6"/>
        <v/>
      </c>
      <c r="AA65" s="1" t="str">
        <f t="shared" si="7"/>
        <v>x</v>
      </c>
      <c r="AB65" s="19" t="str">
        <f t="shared" si="8"/>
        <v>Sports teams, clubs &amp; leagues;Sports and venues;Sector not reported/applicable</v>
      </c>
    </row>
    <row r="66" spans="1:28" x14ac:dyDescent="0.25">
      <c r="A66" s="1">
        <f>[1]Allegations!V66</f>
        <v>2014</v>
      </c>
      <c r="B66" t="str">
        <f>IF([1]Allegations!S66="Location unknown","Location unknown",VLOOKUP([1]Allegations!S66,[1]!map_alpha2[#Data],2,FALSE))</f>
        <v>Qatar</v>
      </c>
      <c r="C66" s="17">
        <f>IF([1]Allegations!U66="","",[1]Allegations!U66)</f>
        <v>42527</v>
      </c>
      <c r="D66" s="18" t="str">
        <f>IF([1]Allegations!B66="","",HYPERLINK([1]Allegations!B66))</f>
        <v>https://www.business-humanrights.org/en/latest-news/qatar-11-killed-in-labour-camp-fire/</v>
      </c>
      <c r="E66" t="str">
        <f>IF([1]Allegations!M66="","",[1]Allegations!M66)</f>
        <v>News outlet</v>
      </c>
      <c r="F66" t="str">
        <f>IF([1]Allegations!L66="","",[1]Allegations!L66)</f>
        <v>Migrant &amp; immigrant workers (23 - Unknown Location - Construction)</v>
      </c>
      <c r="G66">
        <f>IF([1]Allegations!T66="","",[1]Allegations!T66)</f>
        <v>23</v>
      </c>
      <c r="H66" t="str">
        <f>IF([1]Allegations!X66="","",[1]Allegations!X66)</f>
        <v>13 people died and a further 10 people were injured when a fire broke out at a labour camp housing construction workers working on a tourism project (including a Hilton resort) in southwestern Qatar. In a statement to Doha News, Hilton said the development "is currently in the hands of the contractor, Al Ali Engineering Contracting &amp; Trading"; they said they had contacted the site manager who confirmed an investigation was underway.</v>
      </c>
      <c r="I66" s="1" t="str">
        <f>IF([1]Allegations!K66="","",[1]Allegations!K66)</f>
        <v>Deaths;Health: General (including workplace health &amp; safety);Injuries</v>
      </c>
      <c r="J66" t="str">
        <f>IF([1]Allegations!C66="","",[1]Allegations!C66)</f>
        <v>Al Ali Engineering (Partner);Hilton (Client)</v>
      </c>
      <c r="K66" t="str">
        <f>IF([1]Allegations!F66="","",[1]Allegations!F66)</f>
        <v>Construction;Hotel</v>
      </c>
      <c r="L66" t="str">
        <f>IF([1]Allegations!G66="","",[1]Allegations!G66)</f>
        <v>Hilton Salwa Beach Resort (Unknown)</v>
      </c>
      <c r="M66" t="str">
        <f>IF([1]Allegations!H66="","",[1]Allegations!H66)</f>
        <v>Doha</v>
      </c>
      <c r="N66" t="str">
        <f>IF([1]Allegations!I66="","",[1]Allegations!I66)</f>
        <v>Leisure and hospitality</v>
      </c>
      <c r="O66" s="1" t="str">
        <f>IF([1]Allegations!J66="","",[1]Allegations!J66)</f>
        <v/>
      </c>
      <c r="P66" t="str">
        <f>IF([1]Allegations!N66="","",[1]Allegations!N66)</f>
        <v>Yes</v>
      </c>
      <c r="Q66" t="str">
        <f>IF([1]Allegations!O66="","",[1]Allegations!O66)</f>
        <v>Journalist</v>
      </c>
      <c r="R66" s="18" t="str">
        <f>IF(AND([1]Allegations!R66="",[1]Allegations!P66=""),"",IF(AND(NOT([1]Allegations!R66=""),[1]Allegations!P66=""),HYPERLINK([1]Allegations!R66),HYPERLINK([1]Allegations!P66)))</f>
        <v/>
      </c>
      <c r="S66" s="1" t="str">
        <f>IF([1]Allegations!Q66="","",[1]Allegations!Q66)</f>
        <v>Qatari authorities launched an investigation to determine the cause of the fire.</v>
      </c>
      <c r="T66" t="str">
        <f t="shared" si="0"/>
        <v/>
      </c>
      <c r="U66" t="str">
        <f t="shared" si="1"/>
        <v/>
      </c>
      <c r="V66" t="str">
        <f t="shared" si="2"/>
        <v>x</v>
      </c>
      <c r="W66" t="str">
        <f t="shared" si="3"/>
        <v/>
      </c>
      <c r="X66" t="str">
        <f t="shared" si="4"/>
        <v/>
      </c>
      <c r="Y66" t="str">
        <f t="shared" si="5"/>
        <v/>
      </c>
      <c r="Z66" t="str">
        <f t="shared" si="6"/>
        <v>x</v>
      </c>
      <c r="AA66" s="1" t="str">
        <f t="shared" si="7"/>
        <v>x</v>
      </c>
      <c r="AB66" s="19" t="str">
        <f t="shared" si="8"/>
        <v>Construction;Hotel;Leisure and hospitality;</v>
      </c>
    </row>
    <row r="67" spans="1:28" x14ac:dyDescent="0.25">
      <c r="A67" s="1">
        <f>[1]Allegations!V67</f>
        <v>2152</v>
      </c>
      <c r="B67" t="str">
        <f>IF([1]Allegations!S67="Location unknown","Location unknown",VLOOKUP([1]Allegations!S67,[1]!map_alpha2[#Data],2,FALSE))</f>
        <v>Qatar</v>
      </c>
      <c r="C67" s="17">
        <f>IF([1]Allegations!U67="","",[1]Allegations!U67)</f>
        <v>44039</v>
      </c>
      <c r="D67" s="18" t="str">
        <f>IF([1]Allegations!B67="","",HYPERLINK([1]Allegations!B67))</f>
        <v>https://www.business-humanrights.org/en/latest-news/getting-lucky-client-not-employer-decides-how-you-live/</v>
      </c>
      <c r="E67" t="str">
        <f>IF([1]Allegations!M67="","",[1]Allegations!M67)</f>
        <v>NGO</v>
      </c>
      <c r="F67" t="str">
        <f>IF([1]Allegations!L67="","",[1]Allegations!L67)</f>
        <v>Migrant &amp; immigrant workers (2000 - Unknown Location - Security companies)</v>
      </c>
      <c r="G67">
        <f>IF([1]Allegations!T67="","",[1]Allegations!T67)</f>
        <v>2000</v>
      </c>
      <c r="H67" t="str">
        <f>IF([1]Allegations!X67="","",[1]Allegations!X67)</f>
        <v>In this three-part series, migrant worker "Noah", who first moved to Doha, Qatar in 2016 and has worked there for two periods, writes of his lived experience for NGO Migrant-Rights.org. In the articles, Noah details his employment with  Certis, a Qatari security company that provides workers to projects and clients, including banks, government departments and hotels._x000D_
_x000D_
The series alleges that 2,000 workers employed by Certis are currently housed in accommodation in the Industrial Area of Doha in substandard conditions. When reports emerged of an outbreak of COVID-19 among workers housed in the Industrial Area, the workers were relocated to Rastec Villas, where they were also allegedly subject to poor and extremely cramped living conditions._x000D_
_x000D_
In the series' second installments who were out of work as the company had not renewed contracts, but had also not granted the workers no objection certificates so that they were unable to look for alternative accommodation. Workers were essentially confined to the accommodation. They were also suffering from irregular wage payments and inexplicable salary deductions without proper payslips. _x000D_
_x000D_
In May 2021, Noah/Malcolm Bidali was arrested by the Qatari authorities because of his reporting.</v>
      </c>
      <c r="I67" s="1" t="str">
        <f>IF([1]Allegations!K67="","",[1]Allegations!K67)</f>
        <v>Denial of Freedom of Expression/Assembly;Health: General (including workplace health &amp; safety);Imprisonment;Intimidation &amp; Threats;Non-payment of Wages;Precarious/unsuitable living conditions;Restricted Mobility;Right to food</v>
      </c>
      <c r="J67" t="str">
        <f>IF([1]Allegations!C67="","",[1]Allegations!C67)</f>
        <v>Alfardan Properties (Client);Commercial Bank (CBQ) (Client);Frasers Hospitality (Client);GSS Certis (Certis subsidiary) (Employer);Hamad International Airport (Client);IHG Hotels &amp; Resorts (Client);Jaidah (Client);Kempinski Hotels (Client);Mannai Corporation (Client);Marriott (Client);Qatar General Electricity &amp; Water (KAHRAMAA) (Client);Qatar National Bank (QNB) (Client);Rastec Properties (Client);Sephora (Client);Temasek ();Wyndham Hotels &amp; Resorts (Client)</v>
      </c>
      <c r="K67" t="str">
        <f>IF([1]Allegations!F67="","",[1]Allegations!F67)</f>
        <v>Airports;Automobile &amp; other motor vehicles;Building materials &amp; equipment;Consumer products/retail: General;Energy;Finance &amp; banking;Hotel;Oil, gas &amp; coal;Real estate: General;Real estate sales;Retail;Security companies;Water companies</v>
      </c>
      <c r="L67" t="str">
        <f>IF([1]Allegations!G67="","",[1]Allegations!G67)</f>
        <v>Fraser Suites Doha (Client);Hamad International Airport (expansion) (Client);InterContinental Doha Hotel (Client);Marsa Malaz Kempinski (Client);Msheireb Downtown Doha (Client);The St. Regis Doha (Client);The Westin Doha Hotel &amp; Spa (Client);W Doha (Client)</v>
      </c>
      <c r="M67" t="str">
        <f>IF([1]Allegations!H67="","",[1]Allegations!H67)</f>
        <v>Doha;Msheireb Downtown Doha;The Pearl, Doha;West Bay Doha</v>
      </c>
      <c r="N67" t="str">
        <f>IF([1]Allegations!I67="","",[1]Allegations!I67)</f>
        <v>Leisure and hospitality;Residential and commercial;Transport infrastructure</v>
      </c>
      <c r="O67" s="1" t="str">
        <f>IF([1]Allegations!J67="","",[1]Allegations!J67)</f>
        <v>Government (Unknown - Sector not reported/applicable)</v>
      </c>
      <c r="P67" t="str">
        <f>IF([1]Allegations!N67="","",[1]Allegations!N67)</f>
        <v>Yes</v>
      </c>
      <c r="Q67" t="str">
        <f>IF([1]Allegations!O67="","",[1]Allegations!O67)</f>
        <v>Resource Centre</v>
      </c>
      <c r="R67" s="18" t="str">
        <f>IF(AND([1]Allegations!R67="",[1]Allegations!P67=""),"",IF(AND(NOT([1]Allegations!R67=""),[1]Allegations!P67=""),HYPERLINK([1]Allegations!R67),HYPERLINK([1]Allegations!P67)))</f>
        <v>https://www.business-humanrights.org/en/latest-news/qatar-2000-gss-certis-security-workers-allegedly-housed-in-poor-cramped-conditions-while-working-for-big-brands-incl-co-responses/</v>
      </c>
      <c r="S67" s="1" t="str">
        <f>IF([1]Allegations!Q67="","",[1]Allegations!Q67)</f>
        <v>Noah approached the client who had subcontracted him, Msheireb Properties, and its parent, Qatar Foundation, detailing the poor living conditions he and other employees were living in through their whistleblowing procedures. Whilst Qatar Foundation had responded, the situation remained unchanged until Migrant-Rights.org published the below pieces and the workers on the Msheireb Downtown Doha project were rehoused in accommodation with more space._x000D_
_x000D_
Workers employed by  Certis deployed on other projects, however, remain in the camp in "indecent" and "hazardous" accommodation._x000D_
_x000D_
Business &amp; Human Rights Resource Centre approached  Certis and their holding company Temasek, the landlord, 10 companies who were allegedly being provided with security guards by  Certis from the camp, and 3 hotel companies who had previously sourced these workers._x000D_
_x000D_
In May 2021, Noah/Malcolm Bidali was arrested by the Qatari authority, ostensibly because of his activism. He has been released and charged with spreading disinformation and receiving payments from a "foreign agent". See our ongoing coverage of Malcolm's case here.</v>
      </c>
      <c r="T67" t="str">
        <f t="shared" si="0"/>
        <v>x</v>
      </c>
      <c r="U67" t="str">
        <f t="shared" si="1"/>
        <v>x</v>
      </c>
      <c r="V67" t="str">
        <f t="shared" si="2"/>
        <v>x</v>
      </c>
      <c r="W67" t="str">
        <f t="shared" si="3"/>
        <v>x</v>
      </c>
      <c r="X67" t="str">
        <f t="shared" si="4"/>
        <v>x</v>
      </c>
      <c r="Y67" t="str">
        <f t="shared" si="5"/>
        <v/>
      </c>
      <c r="Z67" t="str">
        <f t="shared" si="6"/>
        <v/>
      </c>
      <c r="AA67" s="1" t="str">
        <f t="shared" si="7"/>
        <v/>
      </c>
      <c r="AB67" s="19" t="str">
        <f t="shared" si="8"/>
        <v>Airports;Automobile &amp; other motor vehicles;Building materials &amp; equipment;Consumer products/retail: General;Energy;Finance &amp; banking;Hotel;Oil, gas &amp; coal;Real estate: General;Real estate sales;Retail;Security companies;Water companies;Leisure and hospitality;Residential and commercial;Transport infrastructure;Sector not reported/applicable</v>
      </c>
    </row>
    <row r="68" spans="1:28" x14ac:dyDescent="0.25">
      <c r="A68" s="1">
        <f>[1]Allegations!V68</f>
        <v>2460</v>
      </c>
      <c r="B68" t="str">
        <f>IF([1]Allegations!S68="Location unknown","Location unknown",VLOOKUP([1]Allegations!S68,[1]!map_alpha2[#Data],2,FALSE))</f>
        <v>Qatar</v>
      </c>
      <c r="C68" s="17">
        <f>IF([1]Allegations!U68="","",[1]Allegations!U68)</f>
        <v>44424</v>
      </c>
      <c r="D68" s="18" t="str">
        <f>IF([1]Allegations!B68="","",HYPERLINK([1]Allegations!B68))</f>
        <v>https://www.business-humanrights.org/en/latest-news/project-visas-misused-to-bypass-qvc-regulations/</v>
      </c>
      <c r="E68" t="str">
        <f>IF([1]Allegations!M68="","",[1]Allegations!M68)</f>
        <v>NGO</v>
      </c>
      <c r="F68" t="str">
        <f>IF([1]Allegations!L68="","",[1]Allegations!L68)</f>
        <v>Migrant &amp; immigrant workers (Unknown Number - NP - Construction)</v>
      </c>
      <c r="G68" t="str">
        <f>IF([1]Allegations!T68="","",[1]Allegations!T68)</f>
        <v>Number unknown</v>
      </c>
      <c r="H68" t="str">
        <f>IF([1]Allegations!X68="","",[1]Allegations!X68)</f>
        <v>In August 2021, Migrant-Rights.org reported that project or short-term visas have been increasingly used to recruit Nepali workers to work in Qatar. The report was based on evidence gathered by the migrant worker rights specialist Andy Hall who has monitored this practice for months. The report alleged that workers are being duped with false contracts, are paying recruitment fees between NPR175,000 and 225,000 (USD 1500-1900) and are at risk of bearing the cost for quarantine on arrival in Qatar._x000D_
_x000D_
The report alleged that all of the cases monitored involved recruitment by companies working on FIFA World Cup 2020 projects. Among the advertisements monitored, several concerned the recruitment of nearly 2000 workers for UrbaCon Trading &amp; Contracting by the recruiting agencies Saan Nepal and Advanced Management Consultants.</v>
      </c>
      <c r="I68" s="1" t="str">
        <f>IF([1]Allegations!K68="","",[1]Allegations!K68)</f>
        <v>Recruitment Fees</v>
      </c>
      <c r="J68" t="str">
        <f>IF([1]Allegations!C68="","",[1]Allegations!C68)</f>
        <v>Advanced Management Consultants (Recruiter);FIFA (Partner);Saan Nepal (Recruiter);UrbaCon Trading &amp; Contracting (Employer)</v>
      </c>
      <c r="K68" t="str">
        <f>IF([1]Allegations!F68="","",[1]Allegations!F68)</f>
        <v>Construction;Recruitment agencies;Sports teams, clubs &amp; leagues</v>
      </c>
      <c r="L68" t="str">
        <f>IF([1]Allegations!G68="","",[1]Allegations!G68)</f>
        <v>Qatar World Cup 2022 Unspecified Projects (Unknown)</v>
      </c>
      <c r="M68" t="str">
        <f>IF([1]Allegations!H68="","",[1]Allegations!H68)</f>
        <v>Multiple locations</v>
      </c>
      <c r="N68" t="str">
        <f>IF([1]Allegations!I68="","",[1]Allegations!I68)</f>
        <v>Sports and venues</v>
      </c>
      <c r="O68" s="1" t="str">
        <f>IF([1]Allegations!J68="","",[1]Allegations!J68)</f>
        <v/>
      </c>
      <c r="P68" t="str">
        <f>IF([1]Allegations!N68="","",[1]Allegations!N68)</f>
        <v>Yes</v>
      </c>
      <c r="Q68" t="str">
        <f>IF([1]Allegations!O68="","",[1]Allegations!O68)</f>
        <v>Resource Centre</v>
      </c>
      <c r="R68" s="18" t="str">
        <f>IF(AND([1]Allegations!R68="",[1]Allegations!P68=""),"",IF(AND(NOT([1]Allegations!R68=""),[1]Allegations!P68=""),HYPERLINK([1]Allegations!R68),HYPERLINK([1]Allegations!P68)))</f>
        <v>https://www.business-humanrights.org/en/latest-news/qatar-world-cup-contractors-allegedly-misusing-visas-to-recruit-nepali-workers-left-vulnerable-to-contract-substitution-fee-charging-incl-supreme-committee-co-responses/</v>
      </c>
      <c r="S68" s="1" t="str">
        <f>IF([1]Allegations!Q68="","",[1]Allegations!Q68)</f>
        <v>Business &amp; Human Rights Resource Centre invited World Cup contractor Urbacon Trading &amp; Contracting and the recruitment agencies named (Saan Nepal and Advanced Management Consultants) as well as FIFA and the Supreme Committee for Delivery &amp; Legacy (SC) to respond to the allegations._x000D_
_x000D_
The Supreme Committee for Delivery &amp; Legacy (SC) said that the recent recruitment drives in Nepal by Urbacon Trading &amp; Contracting are not related to any SC projects (Full response can be read on our website by visiting the source link) _x000D_
_x000D_
Urbacon Trading &amp; Contracting has also provided a response (Full response can be read on our website by visiting the source link) _x000D_
_x000D_
Recruitment agencies Saan Nepal and Advanced Management Consultants, and FIFA did not respond.</v>
      </c>
      <c r="T68" t="str">
        <f t="shared" ref="T68:T131" si="9">IF(OR(ISNUMBER(SEARCH("Contract Substitution",I68)),ISNUMBER(SEARCH("Debt Bondage",I68)),ISNUMBER(SEARCH("Non-payment of Wages",I68)),ISNUMBER(SEARCH("Recruitment Fees",I68)),ISNUMBER(SEARCH("Unfair Dismissal",I68)),ISNUMBER(SEARCH("Very Low Wages",I68))),"x","")</f>
        <v>x</v>
      </c>
      <c r="U68" t="str">
        <f t="shared" ref="U68:U131" si="10">IF(OR(ISNUMBER(SEARCH("Denial of Freedom of Expression/Assembly",I68)),ISNUMBER(SEARCH("Restricted Mobility",I68)),ISNUMBER(SEARCH("Failing to renew visas",I68)),ISNUMBER(SEARCH("Withholding Passports",I68)),ISNUMBER(SEARCH("Imprisonment",I68))),"x","")</f>
        <v/>
      </c>
      <c r="V68" t="str">
        <f t="shared" ref="V68:V131" si="11">IF(OR(ISNUMBER(SEARCH("Health: General (including workplace health &amp; safety)",I68))),"x","")</f>
        <v/>
      </c>
      <c r="W68" t="str">
        <f t="shared" ref="W68:W131" si="12">IF(OR(ISNUMBER(SEARCH("Precarious/unsuitable living conditions",I68)),ISNUMBER(SEARCH("Right to food",I68))),"x","")</f>
        <v/>
      </c>
      <c r="X68" t="str">
        <f t="shared" ref="X68:X131" si="13">IF(OR(ISNUMBER(SEARCH("Beatings &amp; violence",I68)),ISNUMBER(SEARCH("Intimidation &amp; Threats",I68))),"x","")</f>
        <v/>
      </c>
      <c r="Y68" t="str">
        <f t="shared" ref="Y68:Y131" si="14">IF(OR(ISNUMBER(SEARCH("Forced labour &amp; modern slavery",I68)),ISNUMBER(SEARCH("Human Trafficking",I68))),"x","")</f>
        <v/>
      </c>
      <c r="Z68" t="str">
        <f t="shared" ref="Z68:Z131" si="15">IF(OR(ISNUMBER(SEARCH("Injuries",I68))),"x","")</f>
        <v/>
      </c>
      <c r="AA68" s="1" t="str">
        <f t="shared" ref="AA68:AA131" si="16">IF(OR(ISNUMBER(SEARCH("Deaths",I68))),"x","")</f>
        <v/>
      </c>
      <c r="AB68" s="19" t="str">
        <f t="shared" ref="AB68:AB131" si="17">SUBSTITUTE(_xlfn.CONCAT(K68,";",N68,";",IF(O68="","",IF((LEN(O68)-LEN(SUBSTITUTE(O68,";","")))=0,MID(O68,SEARCH(" - ",O68)+3,(LEN(O68)-SEARCH(" - ",O68))-3),IF((LEN(O68)-LEN(SUBSTITUTE(O68,";","")))=1,_xlfn.CONCAT(MID(O68,SEARCH(" - ",O68,1)+3,(SEARCH(";",O68)-1)-(SEARCH(" - ",O68)+3)),";",MID(O68,SEARCH(" - ",O68,SEARCH(";",O68))+3,(LEN(O68)-SEARCH(" - ",O68,SEARCH(";",O68)))-3)),"Multiple")))),";;","")</f>
        <v>Construction;Recruitment agencies;Sports teams, clubs &amp; leagues;Sports and venues;</v>
      </c>
    </row>
    <row r="69" spans="1:28" x14ac:dyDescent="0.25">
      <c r="A69" s="1">
        <f>[1]Allegations!V69</f>
        <v>2461</v>
      </c>
      <c r="B69" t="str">
        <f>IF([1]Allegations!S69="Location unknown","Location unknown",VLOOKUP([1]Allegations!S69,[1]!map_alpha2[#Data],2,FALSE))</f>
        <v>Qatar</v>
      </c>
      <c r="C69" s="17">
        <f>IF([1]Allegations!U69="","",[1]Allegations!U69)</f>
        <v>44424</v>
      </c>
      <c r="D69" s="18" t="str">
        <f>IF([1]Allegations!B69="","",HYPERLINK([1]Allegations!B69))</f>
        <v>https://www.business-humanrights.org/en/latest-news/project-visas-misused-to-bypass-qvc-regulations/</v>
      </c>
      <c r="E69" t="str">
        <f>IF([1]Allegations!M69="","",[1]Allegations!M69)</f>
        <v>NGO</v>
      </c>
      <c r="F69" t="str">
        <f>IF([1]Allegations!L69="","",[1]Allegations!L69)</f>
        <v>Migrant &amp; immigrant workers (Unknown Number - NP - Construction)</v>
      </c>
      <c r="G69" t="str">
        <f>IF([1]Allegations!T69="","",[1]Allegations!T69)</f>
        <v>Number unknown</v>
      </c>
      <c r="H69" t="str">
        <f>IF([1]Allegations!X69="","",[1]Allegations!X69)</f>
        <v>In August 2021, Migrant-Rights.org reported that project or short-term visas have been increasingly used to recruit Nepali workers to work in Qatar. The report was based on evidence gathered by the migrant worker rights specialist Andy Hall who has monitored this practice for months. The report alleged that workers are being duped with false contracts, are paying recruitment fees between NPR175,000 and 225,000 (USD 1500-1900) and are at risk of bearing the cost for quarantine on arrival in Qatar._x000D_
_x000D_
The report alleged that all of the cases monitored involved recruitment by companies working on FIFA World Cup 2020 projects. One of the advertisements monitored involved the recruitment of 2000 pipe fitter for Al Jaber Trading &amp; Contracting by the recruiting agency Diamond Star Overseas.</v>
      </c>
      <c r="I69" s="1" t="str">
        <f>IF([1]Allegations!K69="","",[1]Allegations!K69)</f>
        <v>Recruitment Fees</v>
      </c>
      <c r="J69" t="str">
        <f>IF([1]Allegations!C69="","",[1]Allegations!C69)</f>
        <v>Al Jaber Engineering (Employer);Al Jaber Group (Qatar) (Employer);Al Jaber Trading &amp; Contracting (Employer);Diamond Star Overseas (Recruiter);FIFA (Partner)</v>
      </c>
      <c r="K69" t="str">
        <f>IF([1]Allegations!F69="","",[1]Allegations!F69)</f>
        <v>Construction;Construction &amp; building materials: General;Engineering;Recruitment agencies;Sports teams, clubs &amp; leagues</v>
      </c>
      <c r="L69" t="str">
        <f>IF([1]Allegations!G69="","",[1]Allegations!G69)</f>
        <v>Qatar World Cup 2022 Unspecified Projects (Unknown)</v>
      </c>
      <c r="M69" t="str">
        <f>IF([1]Allegations!H69="","",[1]Allegations!H69)</f>
        <v>Multiple locations</v>
      </c>
      <c r="N69" t="str">
        <f>IF([1]Allegations!I69="","",[1]Allegations!I69)</f>
        <v>Sports and venues</v>
      </c>
      <c r="O69" s="1" t="str">
        <f>IF([1]Allegations!J69="","",[1]Allegations!J69)</f>
        <v/>
      </c>
      <c r="P69" t="str">
        <f>IF([1]Allegations!N69="","",[1]Allegations!N69)</f>
        <v>Yes</v>
      </c>
      <c r="Q69" t="str">
        <f>IF([1]Allegations!O69="","",[1]Allegations!O69)</f>
        <v>Resource Centre</v>
      </c>
      <c r="R69" s="18" t="str">
        <f>IF(AND([1]Allegations!R69="",[1]Allegations!P69=""),"",IF(AND(NOT([1]Allegations!R69=""),[1]Allegations!P69=""),HYPERLINK([1]Allegations!R69),HYPERLINK([1]Allegations!P69)))</f>
        <v>https://www.business-humanrights.org/en/latest-news/qatar-world-cup-contractors-allegedly-misusing-visas-to-recruit-nepali-workers-left-vulnerable-to-contract-substitution-fee-charging-incl-supreme-committee-co-responses/</v>
      </c>
      <c r="S69" s="1" t="str">
        <f>IF([1]Allegations!Q69="","",[1]Allegations!Q69)</f>
        <v>Business &amp; Human Rights Resource Centre invited Al Jaber Group, Al Jaber Engineering and the recruitment agency named (Diamond Star Overseas) as well as FIFA and the Supreme Committee for Delivery &amp; Legacy (SC) to respond to the allegations._x000D_
_x000D_
The Supreme Committee for Delivery &amp; Legacy said that the recent recruitment drives in Nepal by Al Jaber Trading &amp; Contracting Company are not related to any SC projects (Full response can be read on our website by visiting the source link) _x000D_
_x000D_
Al Jaber Engineering, Al Jaber Group and recruitment agencies Diamond Star Overseas, as well as FIFA did not respond.</v>
      </c>
      <c r="T69" t="str">
        <f t="shared" si="9"/>
        <v>x</v>
      </c>
      <c r="U69" t="str">
        <f t="shared" si="10"/>
        <v/>
      </c>
      <c r="V69" t="str">
        <f t="shared" si="11"/>
        <v/>
      </c>
      <c r="W69" t="str">
        <f t="shared" si="12"/>
        <v/>
      </c>
      <c r="X69" t="str">
        <f t="shared" si="13"/>
        <v/>
      </c>
      <c r="Y69" t="str">
        <f t="shared" si="14"/>
        <v/>
      </c>
      <c r="Z69" t="str">
        <f t="shared" si="15"/>
        <v/>
      </c>
      <c r="AA69" s="1" t="str">
        <f t="shared" si="16"/>
        <v/>
      </c>
      <c r="AB69" s="19" t="str">
        <f t="shared" si="17"/>
        <v>Construction;Construction &amp; building materials: General;Engineering;Recruitment agencies;Sports teams, clubs &amp; leagues;Sports and venues;</v>
      </c>
    </row>
    <row r="70" spans="1:28" x14ac:dyDescent="0.25">
      <c r="A70" s="1">
        <f>[1]Allegations!V70</f>
        <v>2462</v>
      </c>
      <c r="B70" t="str">
        <f>IF([1]Allegations!S70="Location unknown","Location unknown",VLOOKUP([1]Allegations!S70,[1]!map_alpha2[#Data],2,FALSE))</f>
        <v>Qatar</v>
      </c>
      <c r="C70" s="17">
        <f>IF([1]Allegations!U70="","",[1]Allegations!U70)</f>
        <v>44424</v>
      </c>
      <c r="D70" s="18" t="str">
        <f>IF([1]Allegations!B70="","",HYPERLINK([1]Allegations!B70))</f>
        <v>https://www.business-humanrights.org/en/latest-news/project-visas-misused-to-bypass-qvc-regulations/</v>
      </c>
      <c r="E70" t="str">
        <f>IF([1]Allegations!M70="","",[1]Allegations!M70)</f>
        <v>NGO</v>
      </c>
      <c r="F70" t="str">
        <f>IF([1]Allegations!L70="","",[1]Allegations!L70)</f>
        <v>Migrant &amp; immigrant workers (Unknown Number - NP - Construction)</v>
      </c>
      <c r="G70" t="str">
        <f>IF([1]Allegations!T70="","",[1]Allegations!T70)</f>
        <v>Number unknown</v>
      </c>
      <c r="H70" t="str">
        <f>IF([1]Allegations!X70="","",[1]Allegations!X70)</f>
        <v>In August 2021, Migrant-Rights.org reported that project or short-term visas have been increasingly used to recruit Nepali workers to work in Qatar. The report was based on evidence gathered by the migrant worker rights specialist Andy Hall who has monitored this practice for months. The report alleged that workers are being duped with false contracts, are paying recruitment fees between NPR175,000 and 225,000 (USD 1500-1900) and are at risk of bearing the cost for quarantine on arrival in Qatar._x000D_
_x000D_
The report alleged that all of the cases monitored, one involved recruitment by companies working on FIFA World Cup 2020 projects. One of the advertisements monitored involved the recruitment of 65 labourers for Galfar Al Misnad by the recruiting agency Grand Shikhar Overseas.</v>
      </c>
      <c r="I70" s="1" t="str">
        <f>IF([1]Allegations!K70="","",[1]Allegations!K70)</f>
        <v>Recruitment Fees</v>
      </c>
      <c r="J70" t="str">
        <f>IF([1]Allegations!C70="","",[1]Allegations!C70)</f>
        <v>FIFA (Partner);Galfar Al Misnad (Employer);Grand Shikhar Overseas (Recruiter)</v>
      </c>
      <c r="K70" t="str">
        <f>IF([1]Allegations!F70="","",[1]Allegations!F70)</f>
        <v>Construction;Diversified/Conglomerates;Recruitment agencies;Sports teams, clubs &amp; leagues</v>
      </c>
      <c r="L70" t="str">
        <f>IF([1]Allegations!G70="","",[1]Allegations!G70)</f>
        <v>Al Bayt Stadium (Unknown)</v>
      </c>
      <c r="M70" t="str">
        <f>IF([1]Allegations!H70="","",[1]Allegations!H70)</f>
        <v>Al Khor</v>
      </c>
      <c r="N70" t="str">
        <f>IF([1]Allegations!I70="","",[1]Allegations!I70)</f>
        <v>Sports and venues</v>
      </c>
      <c r="O70" s="1" t="str">
        <f>IF([1]Allegations!J70="","",[1]Allegations!J70)</f>
        <v/>
      </c>
      <c r="P70" t="str">
        <f>IF([1]Allegations!N70="","",[1]Allegations!N70)</f>
        <v>Yes</v>
      </c>
      <c r="Q70" t="str">
        <f>IF([1]Allegations!O70="","",[1]Allegations!O70)</f>
        <v>Resource Centre</v>
      </c>
      <c r="R70" s="18" t="str">
        <f>IF(AND([1]Allegations!R70="",[1]Allegations!P70=""),"",IF(AND(NOT([1]Allegations!R70=""),[1]Allegations!P70=""),HYPERLINK([1]Allegations!R70),HYPERLINK([1]Allegations!P70)))</f>
        <v>https://www.business-humanrights.org/en/latest-news/qatar-world-cup-contractors-allegedly-misusing-visas-to-recruit-nepali-workers-left-vulnerable-to-contract-substitution-fee-charging-incl-supreme-committee-co-responses/</v>
      </c>
      <c r="S70" s="1" t="str">
        <f>IF([1]Allegations!Q70="","",[1]Allegations!Q70)</f>
        <v>Business &amp; Human Rights Resource Centre invited World Cup contractor Galfar Al Misnad and the recruitment agency named (Grand Shikhar Overseas) as well as FIFA and the Supreme Committee for Delivery &amp; Legacy (SC) to respond to the allegations._x000D_
_x000D_
The Supreme Committee for Delivery &amp; Legacy (SC) said that the recent recruitment drives in Nepal by Galfar Al Misnad are not related to any SC projects (Full response can be read on our website by visiting the source link) _x000D_
_x000D_
Galfar Al Misnad and Grand Shikhar Overseas have provided responses (Full responses can be read on our website by visiting the source link) _x000D_
_x000D_
FIFA didn’t respond.</v>
      </c>
      <c r="T70" t="str">
        <f t="shared" si="9"/>
        <v>x</v>
      </c>
      <c r="U70" t="str">
        <f t="shared" si="10"/>
        <v/>
      </c>
      <c r="V70" t="str">
        <f t="shared" si="11"/>
        <v/>
      </c>
      <c r="W70" t="str">
        <f t="shared" si="12"/>
        <v/>
      </c>
      <c r="X70" t="str">
        <f t="shared" si="13"/>
        <v/>
      </c>
      <c r="Y70" t="str">
        <f t="shared" si="14"/>
        <v/>
      </c>
      <c r="Z70" t="str">
        <f t="shared" si="15"/>
        <v/>
      </c>
      <c r="AA70" s="1" t="str">
        <f t="shared" si="16"/>
        <v/>
      </c>
      <c r="AB70" s="19" t="str">
        <f t="shared" si="17"/>
        <v>Construction;Diversified/Conglomerates;Recruitment agencies;Sports teams, clubs &amp; leagues;Sports and venues;</v>
      </c>
    </row>
    <row r="71" spans="1:28" x14ac:dyDescent="0.25">
      <c r="A71" s="1">
        <f>[1]Allegations!V71</f>
        <v>2037</v>
      </c>
      <c r="B71" t="str">
        <f>IF([1]Allegations!S71="Location unknown","Location unknown",VLOOKUP([1]Allegations!S71,[1]!map_alpha2[#Data],2,FALSE))</f>
        <v>Qatar</v>
      </c>
      <c r="C71" s="17">
        <f>IF([1]Allegations!U71="","",[1]Allegations!U71)</f>
        <v>43685</v>
      </c>
      <c r="D71" s="18" t="str">
        <f>IF([1]Allegations!B71="","",HYPERLINK([1]Allegations!B71))</f>
        <v>https://www.business-humanrights.org/en/latest-news/qatar-migrant-workers-strike-over-work-conditions/</v>
      </c>
      <c r="E71" t="str">
        <f>IF([1]Allegations!M71="","",[1]Allegations!M71)</f>
        <v>NGO</v>
      </c>
      <c r="F71" t="str">
        <f>IF([1]Allegations!L71="","",[1]Allegations!L71)</f>
        <v>Migrant &amp; immigrant workers (Unknown Number - Unknown Location - Construction)</v>
      </c>
      <c r="G71">
        <f>IF([1]Allegations!T71="","",[1]Allegations!T71)</f>
        <v>900</v>
      </c>
      <c r="H71" t="str">
        <f>IF([1]Allegations!X71="","",[1]Allegations!X71)</f>
        <v>On August 4th and 5th 2019, an estimated 800 – 900 migrant workers employed on construction sites across Qatar staged peaceful protests at salary delays lasting up to five months. Two companies were publicly named, Tashgeel and Iskan, but it is likely other employers were also involved. _x000D_
_x000D_
The workers protested at two locations, Labour City migrant worker accommodation and Shaniyeh municipality, where a local resident confirmed the strike and workers’ demands for wages. Workers also reported poor living conditions and alleged that their employers had failed to renew their work permits or issue them with no objection certificates to allow them to change employer._x000D_
_x000D_
Despite Qatari legislation curtailing workers’ rights to collective bargaining and freedom of association, video evidence showed a heavily armed police presence remaining unengaged.</v>
      </c>
      <c r="I71" s="1" t="str">
        <f>IF([1]Allegations!K71="","",[1]Allegations!K71)</f>
        <v>Failing to renew visas;Non-payment of Wages;Precarious/unsuitable living conditions;Restricted Mobility</v>
      </c>
      <c r="J71" t="str">
        <f>IF([1]Allegations!C71="","",[1]Allegations!C71)</f>
        <v>Iskan Group (Partner of Tashgeel) (Employer);Tashgeel Group (Employer)</v>
      </c>
      <c r="K71" t="str">
        <f>IF([1]Allegations!F71="","",[1]Allegations!F71)</f>
        <v>Construction</v>
      </c>
      <c r="L71" t="str">
        <f>IF([1]Allegations!G71="","",[1]Allegations!G71)</f>
        <v>Al Bayt Stadium (Client);Al Thumama Stadium (Client);Education City Stadium (Client);Hamad International Airport (expansion) (Client);Msheireb Downtown Doha (Client)</v>
      </c>
      <c r="M71" t="str">
        <f>IF([1]Allegations!H71="","",[1]Allegations!H71)</f>
        <v>Al Khor;Al Rayyan;Al Thumama;Doha;Msheireb Downtown Doha</v>
      </c>
      <c r="N71" t="str">
        <f>IF([1]Allegations!I71="","",[1]Allegations!I71)</f>
        <v>Residential and commercial;Sports and venues;Transport infrastructure</v>
      </c>
      <c r="O71" s="1" t="str">
        <f>IF([1]Allegations!J71="","",[1]Allegations!J71)</f>
        <v/>
      </c>
      <c r="P71" t="str">
        <f>IF([1]Allegations!N71="","",[1]Allegations!N71)</f>
        <v>Yes</v>
      </c>
      <c r="Q71" t="str">
        <f>IF([1]Allegations!O71="","",[1]Allegations!O71)</f>
        <v>Resource Centre</v>
      </c>
      <c r="R71" s="18" t="str">
        <f>IF(AND([1]Allegations!R71="",[1]Allegations!P71=""),"",IF(AND(NOT([1]Allegations!R71=""),[1]Allegations!P71=""),HYPERLINK([1]Allegations!R71),HYPERLINK([1]Allegations!P71)))</f>
        <v>https://www.business-humanrights.org/en/latest-news/qatar-migrant-workers-protest-delayed-wages-poor-working-conditions/</v>
      </c>
      <c r="S71" s="1" t="str">
        <f>IF([1]Allegations!Q71="","",[1]Allegations!Q71)</f>
        <v>In light of the strikes, HRW reiterated its calls to the government to amend labour laws to allow workers to escape abusive situations and guarantee the right for workers to strike. A Qatari government statement confirmed an investigation into the allegations. The Resource Centre contacted Tashgeel Group for a response to the allegations. We were unable to reach Iskan Group._x000D_
_x000D_
According to a government statement, an investigation into the wage delays had found a series of non-payments to both companies elsewhere in the supply chain.</v>
      </c>
      <c r="T71" t="str">
        <f t="shared" si="9"/>
        <v>x</v>
      </c>
      <c r="U71" t="str">
        <f t="shared" si="10"/>
        <v>x</v>
      </c>
      <c r="V71" t="str">
        <f t="shared" si="11"/>
        <v/>
      </c>
      <c r="W71" t="str">
        <f t="shared" si="12"/>
        <v>x</v>
      </c>
      <c r="X71" t="str">
        <f t="shared" si="13"/>
        <v/>
      </c>
      <c r="Y71" t="str">
        <f t="shared" si="14"/>
        <v/>
      </c>
      <c r="Z71" t="str">
        <f t="shared" si="15"/>
        <v/>
      </c>
      <c r="AA71" s="1" t="str">
        <f t="shared" si="16"/>
        <v/>
      </c>
      <c r="AB71" s="19" t="str">
        <f t="shared" si="17"/>
        <v>Construction;Residential and commercial;Sports and venues;Transport infrastructure;</v>
      </c>
    </row>
    <row r="72" spans="1:28" x14ac:dyDescent="0.25">
      <c r="A72" s="1">
        <f>[1]Allegations!V72</f>
        <v>2530</v>
      </c>
      <c r="B72" t="str">
        <f>IF([1]Allegations!S72="Location unknown","Location unknown",VLOOKUP([1]Allegations!S72,[1]!map_alpha2[#Data],2,FALSE))</f>
        <v>Qatar</v>
      </c>
      <c r="C72" s="17">
        <f>IF([1]Allegations!U72="","",[1]Allegations!U72)</f>
        <v>44513</v>
      </c>
      <c r="D72" s="18" t="str">
        <f>IF([1]Allegations!B72="","",HYPERLINK([1]Allegations!B72))</f>
        <v>https://www.business-humanrights.org/en/latest-news/qatar-2022-world-cup-nepali-workers-returning-from-building-stadiums-reportedly-developing-chronic-kidney-disease-one-fifth-dialysis-patients-in-nepal-are-gulf-returnees/</v>
      </c>
      <c r="E72" t="str">
        <f>IF([1]Allegations!M72="","",[1]Allegations!M72)</f>
        <v>News outlet</v>
      </c>
      <c r="F72" t="str">
        <f>IF([1]Allegations!L72="","",[1]Allegations!L72)</f>
        <v>Migrant &amp; immigrant workers (1 - NP - Construction)</v>
      </c>
      <c r="G72" t="str">
        <f>IF([1]Allegations!T72="","",[1]Allegations!T72)</f>
        <v>Number unknown</v>
      </c>
      <c r="H72" t="str">
        <f>IF([1]Allegations!X72="","",[1]Allegations!X72)</f>
        <v>The Times released an investigation in November 2021 into the high rates of chronic kidney disease and dialysis treatment among Nepali workers who return from the Gulf, drawing a causal link to dangerous working conditions in destination countries._x000D_
_x000D_
In one case, a migrant worker reported working 12 hour shifts in extremely hot conditions on Al-Thumama Stadium and in breach of working standards, sometimes working up to 20 hours, with only few breaks, insufficient drinking water and food. He slept in a cramped room with six others and was threatened by his supervisor. He was also not paid overtime.</v>
      </c>
      <c r="I72" s="1" t="str">
        <f>IF([1]Allegations!K72="","",[1]Allegations!K72)</f>
        <v>Health: General (including workplace health &amp; safety);Injuries;Intimidation &amp; Threats;Non-payment of Wages;Precarious/unsuitable living conditions;Right to food</v>
      </c>
      <c r="J72" t="str">
        <f>IF([1]Allegations!C72="","",[1]Allegations!C72)</f>
        <v/>
      </c>
      <c r="K72" t="str">
        <f>IF([1]Allegations!F72="","",[1]Allegations!F72)</f>
        <v/>
      </c>
      <c r="L72" t="str">
        <f>IF([1]Allegations!G72="","",[1]Allegations!G72)</f>
        <v>Al Thumama Stadium (Unknown)</v>
      </c>
      <c r="M72" t="str">
        <f>IF([1]Allegations!H72="","",[1]Allegations!H72)</f>
        <v>Al Thumama</v>
      </c>
      <c r="N72" t="str">
        <f>IF([1]Allegations!I72="","",[1]Allegations!I72)</f>
        <v>Sports and venues</v>
      </c>
      <c r="O72" s="1" t="str">
        <f>IF([1]Allegations!J72="","",[1]Allegations!J72)</f>
        <v>Not Reported (Employer - Construction)</v>
      </c>
      <c r="P72" t="str">
        <f>IF([1]Allegations!N72="","",[1]Allegations!N72)</f>
        <v>Yes</v>
      </c>
      <c r="Q72" t="str">
        <f>IF([1]Allegations!O72="","",[1]Allegations!O72)</f>
        <v>Journalist</v>
      </c>
      <c r="R72" s="18" t="str">
        <f>IF(AND([1]Allegations!R72="",[1]Allegations!P72=""),"",IF(AND(NOT([1]Allegations!R72=""),[1]Allegations!P72=""),HYPERLINK([1]Allegations!R72),HYPERLINK([1]Allegations!P72)))</f>
        <v/>
      </c>
      <c r="S72" s="1" t="str">
        <f>IF([1]Allegations!Q72="","",[1]Allegations!Q72)</f>
        <v>FIFA, the English FA and the Supreme Committee for Delivery and Legacy all responded to the article. The SC stated that it has no record of any worker on Al Thumama Stadium suffering from chronic kidney disease or any other kidney disease.</v>
      </c>
      <c r="T72" t="str">
        <f t="shared" si="9"/>
        <v>x</v>
      </c>
      <c r="U72" t="str">
        <f t="shared" si="10"/>
        <v/>
      </c>
      <c r="V72" t="str">
        <f t="shared" si="11"/>
        <v>x</v>
      </c>
      <c r="W72" t="str">
        <f t="shared" si="12"/>
        <v>x</v>
      </c>
      <c r="X72" t="str">
        <f t="shared" si="13"/>
        <v>x</v>
      </c>
      <c r="Y72" t="str">
        <f t="shared" si="14"/>
        <v/>
      </c>
      <c r="Z72" t="str">
        <f t="shared" si="15"/>
        <v>x</v>
      </c>
      <c r="AA72" s="1" t="str">
        <f t="shared" si="16"/>
        <v/>
      </c>
      <c r="AB72" s="19" t="str">
        <f t="shared" si="17"/>
        <v>;Sports and venues;Construction</v>
      </c>
    </row>
    <row r="73" spans="1:28" x14ac:dyDescent="0.25">
      <c r="A73" s="1">
        <f>[1]Allegations!V73</f>
        <v>2614</v>
      </c>
      <c r="B73" t="str">
        <f>IF([1]Allegations!S73="Location unknown","Location unknown",VLOOKUP([1]Allegations!S73,[1]!map_alpha2[#Data],2,FALSE))</f>
        <v>United Arab Emirates</v>
      </c>
      <c r="C73" s="17">
        <f>IF([1]Allegations!U73="","",[1]Allegations!U73)</f>
        <v>43983</v>
      </c>
      <c r="D73" s="18" t="str">
        <f>IF([1]Allegations!B73="","",HYPERLINK([1]Allegations!B73))</f>
        <v>https://www.business-humanrights.org/en/latest-news/the-cost-of-contagion-the-consequences-of-covid-19-for-migrant-workers-in-the-gulf-2/</v>
      </c>
      <c r="E73" t="str">
        <f>IF([1]Allegations!M73="","",[1]Allegations!M73)</f>
        <v>NGO</v>
      </c>
      <c r="F73" t="str">
        <f>IF([1]Allegations!L73="","",[1]Allegations!L73)</f>
        <v>Migrant &amp; immigrant workers (1 - Unknown Location - Unknown Sector)</v>
      </c>
      <c r="G73">
        <f>IF([1]Allegations!T73="","",[1]Allegations!T73)</f>
        <v>1</v>
      </c>
      <c r="H73" t="str">
        <f>IF([1]Allegations!X73="","",[1]Allegations!X73)</f>
        <v>In November 2020, NGO Equidem launched a report highlighting the impact of COVID-19 on migrant workers in Saudi Arabia, Qatar and UAE, based on 206 interviews with workers. One worker told Equidem he had not been paid since March and had been unable to send money home to support his parents.</v>
      </c>
      <c r="I73" s="1" t="str">
        <f>IF([1]Allegations!K73="","",[1]Allegations!K73)</f>
        <v>Non-payment of Wages</v>
      </c>
      <c r="J73" t="str">
        <f>IF([1]Allegations!C73="","",[1]Allegations!C73)</f>
        <v/>
      </c>
      <c r="K73" t="str">
        <f>IF([1]Allegations!F73="","",[1]Allegations!F73)</f>
        <v/>
      </c>
      <c r="L73" t="str">
        <f>IF([1]Allegations!G73="","",[1]Allegations!G73)</f>
        <v/>
      </c>
      <c r="M73" t="str">
        <f>IF([1]Allegations!H73="","",[1]Allegations!H73)</f>
        <v/>
      </c>
      <c r="N73" t="str">
        <f>IF([1]Allegations!I73="","",[1]Allegations!I73)</f>
        <v/>
      </c>
      <c r="O73" s="1" t="str">
        <f>IF([1]Allegations!J73="","",[1]Allegations!J73)</f>
        <v>Not Reported (Employer - Sector not reported/applicable)</v>
      </c>
      <c r="P73" t="str">
        <f>IF([1]Allegations!N73="","",[1]Allegations!N73)</f>
        <v>No</v>
      </c>
      <c r="Q73" t="str">
        <f>IF([1]Allegations!O73="","",[1]Allegations!O73)</f>
        <v/>
      </c>
      <c r="R73" s="18" t="str">
        <f>IF(AND([1]Allegations!R73="",[1]Allegations!P73=""),"",IF(AND(NOT([1]Allegations!R73=""),[1]Allegations!P73=""),HYPERLINK([1]Allegations!R73),HYPERLINK([1]Allegations!P73)))</f>
        <v/>
      </c>
      <c r="S73" s="1" t="str">
        <f>IF([1]Allegations!Q73="","",[1]Allegations!Q73)</f>
        <v>None reported.</v>
      </c>
      <c r="T73" t="str">
        <f t="shared" si="9"/>
        <v>x</v>
      </c>
      <c r="U73" t="str">
        <f t="shared" si="10"/>
        <v/>
      </c>
      <c r="V73" t="str">
        <f t="shared" si="11"/>
        <v/>
      </c>
      <c r="W73" t="str">
        <f t="shared" si="12"/>
        <v/>
      </c>
      <c r="X73" t="str">
        <f t="shared" si="13"/>
        <v/>
      </c>
      <c r="Y73" t="str">
        <f t="shared" si="14"/>
        <v/>
      </c>
      <c r="Z73" t="str">
        <f t="shared" si="15"/>
        <v/>
      </c>
      <c r="AA73" s="1" t="str">
        <f t="shared" si="16"/>
        <v/>
      </c>
      <c r="AB73" s="19" t="str">
        <f t="shared" si="17"/>
        <v>Sector not reported/applicable</v>
      </c>
    </row>
    <row r="74" spans="1:28" x14ac:dyDescent="0.25">
      <c r="A74" s="1">
        <f>[1]Allegations!V74</f>
        <v>2444</v>
      </c>
      <c r="B74" t="str">
        <f>IF([1]Allegations!S74="Location unknown","Location unknown",VLOOKUP([1]Allegations!S74,[1]!map_alpha2[#Data],2,FALSE))</f>
        <v>Saudi Arabia</v>
      </c>
      <c r="C74" s="17">
        <f>IF([1]Allegations!U74="","",[1]Allegations!U74)</f>
        <v>44391</v>
      </c>
      <c r="D74" s="18" t="str">
        <f>IF([1]Allegations!B74="","",HYPERLINK([1]Allegations!B74))</f>
        <v>https://www.business-humanrights.org/en/latest-news/chelugui-discloses-93-deaths-of-kenyan-workers-in-middle-east/</v>
      </c>
      <c r="E74" t="str">
        <f>IF([1]Allegations!M74="","",[1]Allegations!M74)</f>
        <v>News outlet</v>
      </c>
      <c r="F74" t="str">
        <f>IF([1]Allegations!L74="","",[1]Allegations!L74)</f>
        <v>Migrant &amp; immigrant workers (1 - KE - Domestic worker agencies)</v>
      </c>
      <c r="G74">
        <f>IF([1]Allegations!T74="","",[1]Allegations!T74)</f>
        <v>1</v>
      </c>
      <c r="H74" t="str">
        <f>IF([1]Allegations!X74="","",[1]Allegations!X74)</f>
        <v>A Kenyan woman Melvin Kang’ereha died in Saudi Arabia in 2020 after gaining employment as a domestic worker through recruitment agency United Manpower services._x000D_
_x000D_
In July 2021, Godfrey Otsotsi MP rejected the official explanation that Kang’ereha died of natural causes in prison, alleging that he had evidence and a witness to the abuse and mistreatment she suffered at the hands of her private employer. Kang’ereha had reportedly contacted United Manpower for help to return to Kenya; instead, she was transferred to another employer and subsequently imprisoned.</v>
      </c>
      <c r="I74" s="1" t="str">
        <f>IF([1]Allegations!K74="","",[1]Allegations!K74)</f>
        <v>Beatings &amp; violence;Deaths;Imprisonment;Restricted Mobility;Right to food</v>
      </c>
      <c r="J74" t="str">
        <f>IF([1]Allegations!C74="","",[1]Allegations!C74)</f>
        <v>United Manpower Services (Recruiter)</v>
      </c>
      <c r="K74" t="str">
        <f>IF([1]Allegations!F74="","",[1]Allegations!F74)</f>
        <v>Recruitment agencies</v>
      </c>
      <c r="L74" t="str">
        <f>IF([1]Allegations!G74="","",[1]Allegations!G74)</f>
        <v/>
      </c>
      <c r="M74" t="str">
        <f>IF([1]Allegations!H74="","",[1]Allegations!H74)</f>
        <v/>
      </c>
      <c r="N74" t="str">
        <f>IF([1]Allegations!I74="","",[1]Allegations!I74)</f>
        <v/>
      </c>
      <c r="O74" s="1" t="str">
        <f>IF([1]Allegations!J74="","",[1]Allegations!J74)</f>
        <v/>
      </c>
      <c r="P74" t="str">
        <f>IF([1]Allegations!N74="","",[1]Allegations!N74)</f>
        <v>Yes</v>
      </c>
      <c r="Q74" t="str">
        <f>IF([1]Allegations!O74="","",[1]Allegations!O74)</f>
        <v>Resource Centre</v>
      </c>
      <c r="R74" s="18" t="str">
        <f>IF(AND([1]Allegations!R74="",[1]Allegations!P74=""),"",IF(AND(NOT([1]Allegations!R74=""),[1]Allegations!P74=""),HYPERLINK([1]Allegations!R74),HYPERLINK([1]Allegations!P74)))</f>
        <v>https://www.business-humanrights.org/en/latest-news/kenyan-agency-united-manpower-allegedly-refused-pleas-of-domestic-worker-in-saudi-arabia-abused-by-employer-who-died-in-detention-incl-co-response/</v>
      </c>
      <c r="S74" s="1" t="str">
        <f>IF([1]Allegations!Q74="","",[1]Allegations!Q74)</f>
        <v>United Manpower Services told BHRRC that the incident is being investigated by the National Employment Authority in Kenya.</v>
      </c>
      <c r="T74" t="str">
        <f t="shared" si="9"/>
        <v/>
      </c>
      <c r="U74" t="str">
        <f t="shared" si="10"/>
        <v>x</v>
      </c>
      <c r="V74" t="str">
        <f t="shared" si="11"/>
        <v/>
      </c>
      <c r="W74" t="str">
        <f t="shared" si="12"/>
        <v>x</v>
      </c>
      <c r="X74" t="str">
        <f t="shared" si="13"/>
        <v>x</v>
      </c>
      <c r="Y74" t="str">
        <f t="shared" si="14"/>
        <v/>
      </c>
      <c r="Z74" t="str">
        <f t="shared" si="15"/>
        <v/>
      </c>
      <c r="AA74" s="1" t="str">
        <f t="shared" si="16"/>
        <v>x</v>
      </c>
      <c r="AB74" s="19" t="str">
        <f t="shared" si="17"/>
        <v>Recruitment agencies</v>
      </c>
    </row>
    <row r="75" spans="1:28" x14ac:dyDescent="0.25">
      <c r="A75" s="1">
        <f>[1]Allegations!V75</f>
        <v>2445</v>
      </c>
      <c r="B75" t="str">
        <f>IF([1]Allegations!S75="Location unknown","Location unknown",VLOOKUP([1]Allegations!S75,[1]!map_alpha2[#Data],2,FALSE))</f>
        <v>Saudi Arabia</v>
      </c>
      <c r="C75" s="17">
        <f>IF([1]Allegations!U75="","",[1]Allegations!U75)</f>
        <v>44404</v>
      </c>
      <c r="D75" s="18" t="str">
        <f>IF([1]Allegations!B75="","",HYPERLINK([1]Allegations!B75))</f>
        <v>https://www.business-humanrights.org/en/latest-news/kenya-family-wary-their-kin-working-in-saudi-arabia-being-tortured-nadescol-agency-comments/</v>
      </c>
      <c r="E75" t="str">
        <f>IF([1]Allegations!M75="","",[1]Allegations!M75)</f>
        <v>News outlet</v>
      </c>
      <c r="F75" t="str">
        <f>IF([1]Allegations!L75="","",[1]Allegations!L75)</f>
        <v>Migrant &amp; immigrant workers (1 - KE - Domestic worker agencies)</v>
      </c>
      <c r="G75">
        <f>IF([1]Allegations!T75="","",[1]Allegations!T75)</f>
        <v>1</v>
      </c>
      <c r="H75" t="str">
        <f>IF([1]Allegations!X75="","",[1]Allegations!X75)</f>
        <v>A family in Gatanga, Kenya alleged that they lost contact with their daughter who works in Saudi Arabia as a domestic worker after gaining employment through recruitment agency Nadescol. In a last call with her, the worker informed her cousin that she was subject to beating and burning by an iron every day. Later, the family was informed by an agent from the agency who said the family should wait to receive their daughter, either alive or dead. The agency also asked the family to raise Sh100,000 (Approx. USD 4600) for their daughter’s return ticket.</v>
      </c>
      <c r="I75" s="1" t="str">
        <f>IF([1]Allegations!K75="","",[1]Allegations!K75)</f>
        <v>Beatings &amp; violence;Denial of Freedom of Expression/Assembly;Intimidation &amp; Threats;Restricted Mobility</v>
      </c>
      <c r="J75" t="str">
        <f>IF([1]Allegations!C75="","",[1]Allegations!C75)</f>
        <v>Nadescol Agency (Recruiter)</v>
      </c>
      <c r="K75" t="str">
        <f>IF([1]Allegations!F75="","",[1]Allegations!F75)</f>
        <v>Domestic worker agencies;Recruitment agencies</v>
      </c>
      <c r="L75" t="str">
        <f>IF([1]Allegations!G75="","",[1]Allegations!G75)</f>
        <v/>
      </c>
      <c r="M75" t="str">
        <f>IF([1]Allegations!H75="","",[1]Allegations!H75)</f>
        <v/>
      </c>
      <c r="N75" t="str">
        <f>IF([1]Allegations!I75="","",[1]Allegations!I75)</f>
        <v/>
      </c>
      <c r="O75" s="1" t="str">
        <f>IF([1]Allegations!J75="","",[1]Allegations!J75)</f>
        <v/>
      </c>
      <c r="P75" t="str">
        <f>IF([1]Allegations!N75="","",[1]Allegations!N75)</f>
        <v>Yes</v>
      </c>
      <c r="Q75" t="str">
        <f>IF([1]Allegations!O75="","",[1]Allegations!O75)</f>
        <v>Journalist</v>
      </c>
      <c r="R75" s="18" t="str">
        <f>IF(AND([1]Allegations!R75="",[1]Allegations!P75=""),"",IF(AND(NOT([1]Allegations!R75=""),[1]Allegations!P75=""),HYPERLINK([1]Allegations!R75),HYPERLINK([1]Allegations!P75)))</f>
        <v/>
      </c>
      <c r="S75" s="1" t="str">
        <f>IF([1]Allegations!Q75="","",[1]Allegations!Q75)</f>
        <v>The family informed the Ministry of Foreign Affairs which referred them to the National Employment Authority and later to the Ministry of Labour. The authority couldn't help bringing the worker back. The agency also alleged that they can't help because the worker's two-year contract is still ongoing.</v>
      </c>
      <c r="T75" t="str">
        <f t="shared" si="9"/>
        <v/>
      </c>
      <c r="U75" t="str">
        <f t="shared" si="10"/>
        <v>x</v>
      </c>
      <c r="V75" t="str">
        <f t="shared" si="11"/>
        <v/>
      </c>
      <c r="W75" t="str">
        <f t="shared" si="12"/>
        <v/>
      </c>
      <c r="X75" t="str">
        <f t="shared" si="13"/>
        <v>x</v>
      </c>
      <c r="Y75" t="str">
        <f t="shared" si="14"/>
        <v/>
      </c>
      <c r="Z75" t="str">
        <f t="shared" si="15"/>
        <v/>
      </c>
      <c r="AA75" s="1" t="str">
        <f t="shared" si="16"/>
        <v/>
      </c>
      <c r="AB75" s="19" t="str">
        <f t="shared" si="17"/>
        <v>Domestic worker agencies;Recruitment agencies</v>
      </c>
    </row>
    <row r="76" spans="1:28" x14ac:dyDescent="0.25">
      <c r="A76" s="1">
        <f>[1]Allegations!V76</f>
        <v>2465</v>
      </c>
      <c r="B76" t="str">
        <f>IF([1]Allegations!S76="Location unknown","Location unknown",VLOOKUP([1]Allegations!S76,[1]!map_alpha2[#Data],2,FALSE))</f>
        <v>Saudi Arabia</v>
      </c>
      <c r="C76" s="17">
        <f>IF([1]Allegations!U76="","",[1]Allegations!U76)</f>
        <v>44443</v>
      </c>
      <c r="D76" s="18" t="str">
        <f>IF([1]Allegations!B76="","",HYPERLINK([1]Allegations!B76))</f>
        <v>https://www.business-humanrights.org/en/latest-news/saudi-arabia-philippines-agency-manumoti-manpower-did-nothing-to-locate-maid-reportedly-abused-by-employer-incl-co-comments/</v>
      </c>
      <c r="E76" t="str">
        <f>IF([1]Allegations!M76="","",[1]Allegations!M76)</f>
        <v>News outlet</v>
      </c>
      <c r="F76" t="str">
        <f>IF([1]Allegations!L76="","",[1]Allegations!L76)</f>
        <v>Migrant &amp; immigrant workers (1 - PH - Domestic worker agencies)</v>
      </c>
      <c r="G76">
        <f>IF([1]Allegations!T76="","",[1]Allegations!T76)</f>
        <v>1</v>
      </c>
      <c r="H76" t="str">
        <f>IF([1]Allegations!X76="","",[1]Allegations!X76)</f>
        <v>A woman from the Philippines obtained domestic work in Saudi Arabia through the recruitment agency Manumoti Manpower in early 2015. She has been missing since 26 August 2015._x000D_
_x000D_
The worker's phone was taken by her employer, and she was only able to speak to her family  once a month. During one of these calls, she managed to inform her husband that she was being physically abused. At the time of writing, her family has not received any information from the Saudi authorities. Reportedly, no action was taken by the Philippines authorities or Manumoti Manpower to help locate her for at least three months after she went missing, and no search has been carried out in the employer’s house.</v>
      </c>
      <c r="I76" s="1" t="str">
        <f>IF([1]Allegations!K76="","",[1]Allegations!K76)</f>
        <v>Beatings &amp; violence;Denial of Freedom of Expression/Assembly;Restricted Mobility</v>
      </c>
      <c r="J76" t="str">
        <f>IF([1]Allegations!C76="","",[1]Allegations!C76)</f>
        <v>Manumoti Manpower (Recruiter)</v>
      </c>
      <c r="K76" t="str">
        <f>IF([1]Allegations!F76="","",[1]Allegations!F76)</f>
        <v>Recruitment agencies</v>
      </c>
      <c r="L76" t="str">
        <f>IF([1]Allegations!G76="","",[1]Allegations!G76)</f>
        <v/>
      </c>
      <c r="M76" t="str">
        <f>IF([1]Allegations!H76="","",[1]Allegations!H76)</f>
        <v/>
      </c>
      <c r="N76" t="str">
        <f>IF([1]Allegations!I76="","",[1]Allegations!I76)</f>
        <v/>
      </c>
      <c r="O76" s="1" t="str">
        <f>IF([1]Allegations!J76="","",[1]Allegations!J76)</f>
        <v/>
      </c>
      <c r="P76" t="str">
        <f>IF([1]Allegations!N76="","",[1]Allegations!N76)</f>
        <v>Yes</v>
      </c>
      <c r="Q76" t="str">
        <f>IF([1]Allegations!O76="","",[1]Allegations!O76)</f>
        <v>Journalist</v>
      </c>
      <c r="R76" s="18" t="str">
        <f>IF(AND([1]Allegations!R76="",[1]Allegations!P76=""),"",IF(AND(NOT([1]Allegations!R76=""),[1]Allegations!P76=""),HYPERLINK([1]Allegations!R76),HYPERLINK([1]Allegations!P76)))</f>
        <v/>
      </c>
      <c r="S76" s="1" t="str">
        <f>IF([1]Allegations!Q76="","",[1]Allegations!Q76)</f>
        <v>The employer filed an absconding report with the immigration and passport authorities in Saudi, stating the worker ran away and absolving himself of liability._x000D_
 _x000D_
 The Saudi and Philippines authorities did not respond to the Guardian's request for comment._x000D_
 _x000D_
 Manumoti Manpower said that they did not know the worker’s whereabouts.</v>
      </c>
      <c r="T76" t="str">
        <f t="shared" si="9"/>
        <v/>
      </c>
      <c r="U76" t="str">
        <f t="shared" si="10"/>
        <v>x</v>
      </c>
      <c r="V76" t="str">
        <f t="shared" si="11"/>
        <v/>
      </c>
      <c r="W76" t="str">
        <f t="shared" si="12"/>
        <v/>
      </c>
      <c r="X76" t="str">
        <f t="shared" si="13"/>
        <v>x</v>
      </c>
      <c r="Y76" t="str">
        <f t="shared" si="14"/>
        <v/>
      </c>
      <c r="Z76" t="str">
        <f t="shared" si="15"/>
        <v/>
      </c>
      <c r="AA76" s="1" t="str">
        <f t="shared" si="16"/>
        <v/>
      </c>
      <c r="AB76" s="19" t="str">
        <f t="shared" si="17"/>
        <v>Recruitment agencies</v>
      </c>
    </row>
    <row r="77" spans="1:28" x14ac:dyDescent="0.25">
      <c r="A77" s="1">
        <f>[1]Allegations!V77</f>
        <v>2467</v>
      </c>
      <c r="B77" t="str">
        <f>IF([1]Allegations!S77="Location unknown","Location unknown",VLOOKUP([1]Allegations!S77,[1]!map_alpha2[#Data],2,FALSE))</f>
        <v>United Arab Emirates</v>
      </c>
      <c r="C77" s="17">
        <f>IF([1]Allegations!U77="","",[1]Allegations!U77)</f>
        <v>44459</v>
      </c>
      <c r="D77" s="18" t="str">
        <f>IF([1]Allegations!B77="","",HYPERLINK([1]Allegations!B77))</f>
        <v>https://www.business-humanrights.org/en/latest-news/uae-turns-a-blind-eye-to-rampant-abuse-of-its-visit-visa-employer-pays-model-only-on-paper/</v>
      </c>
      <c r="E77" t="str">
        <f>IF([1]Allegations!M77="","",[1]Allegations!M77)</f>
        <v>NGO</v>
      </c>
      <c r="F77" t="str">
        <f>IF([1]Allegations!L77="","",[1]Allegations!L77)</f>
        <v>Migrant &amp; immigrant workers (Unknown Number - NP - Cleaning &amp; maintenance)</v>
      </c>
      <c r="G77" t="str">
        <f>IF([1]Allegations!T77="","",[1]Allegations!T77)</f>
        <v>Number unknown</v>
      </c>
      <c r="H77" t="str">
        <f>IF([1]Allegations!X77="","",[1]Allegations!X77)</f>
        <v>In September 2021, Migrant-Rights.org reported on the situation of migrant workers recruited in the UAE via visit visas, despite the Nepal government ban on workers travelling on visit visas for employment._x000D_
_x000D_
The article cites the recent example of Kalinchok Manpower Co. which was permitted to recruit workers to EFS Facilities Services in the UAE based on EFS' proposal of a minimum wage of 900. Offer letters seen by MR showed a monthly salary of AED600.</v>
      </c>
      <c r="I77" s="1" t="str">
        <f>IF([1]Allegations!K77="","",[1]Allegations!K77)</f>
        <v>Non-payment of Wages</v>
      </c>
      <c r="J77" t="str">
        <f>IF([1]Allegations!C77="","",[1]Allegations!C77)</f>
        <v>EFS Facilities Services (Unknown);Kalinchok Manpower (Unknown)</v>
      </c>
      <c r="K77" t="str">
        <f>IF([1]Allegations!F77="","",[1]Allegations!F77)</f>
        <v>Cleaning &amp; maintenance;Recruitment agencies</v>
      </c>
      <c r="L77" t="str">
        <f>IF([1]Allegations!G77="","",[1]Allegations!G77)</f>
        <v/>
      </c>
      <c r="M77" t="str">
        <f>IF([1]Allegations!H77="","",[1]Allegations!H77)</f>
        <v/>
      </c>
      <c r="N77" t="str">
        <f>IF([1]Allegations!I77="","",[1]Allegations!I77)</f>
        <v/>
      </c>
      <c r="O77" s="1" t="str">
        <f>IF([1]Allegations!J77="","",[1]Allegations!J77)</f>
        <v/>
      </c>
      <c r="P77" t="str">
        <f>IF([1]Allegations!N77="","",[1]Allegations!N77)</f>
        <v>Yes</v>
      </c>
      <c r="Q77" t="str">
        <f>IF([1]Allegations!O77="","",[1]Allegations!O77)</f>
        <v>Resource Centre</v>
      </c>
      <c r="R77" s="18" t="str">
        <f>IF(AND([1]Allegations!R77="",[1]Allegations!P77=""),"",IF(AND(NOT([1]Allegations!R77=""),[1]Allegations!P77=""),HYPERLINK([1]Allegations!R77),HYPERLINK([1]Allegations!P77)))</f>
        <v>https://www.business-humanrights.org/en/latest-news/uae-migrant-rightsorg-documents-mis-use-of-tourist-visas-by-nepali-recruiters-incl-responses-from-agencies-security-cos/</v>
      </c>
      <c r="S77" s="1" t="str">
        <f>IF([1]Allegations!Q77="","",[1]Allegations!Q77)</f>
        <v>Business &amp; Human Rights Resource Centre contacted both companies to invite them to respond to the article. Kalinchok stated that they had since changed workers salaries to match AED900 per month. EFS provided a response which did not address the key allegation.</v>
      </c>
      <c r="T77" t="str">
        <f t="shared" si="9"/>
        <v>x</v>
      </c>
      <c r="U77" t="str">
        <f t="shared" si="10"/>
        <v/>
      </c>
      <c r="V77" t="str">
        <f t="shared" si="11"/>
        <v/>
      </c>
      <c r="W77" t="str">
        <f t="shared" si="12"/>
        <v/>
      </c>
      <c r="X77" t="str">
        <f t="shared" si="13"/>
        <v/>
      </c>
      <c r="Y77" t="str">
        <f t="shared" si="14"/>
        <v/>
      </c>
      <c r="Z77" t="str">
        <f t="shared" si="15"/>
        <v/>
      </c>
      <c r="AA77" s="1" t="str">
        <f t="shared" si="16"/>
        <v/>
      </c>
      <c r="AB77" s="19" t="str">
        <f t="shared" si="17"/>
        <v>Cleaning &amp; maintenance;Recruitment agencies</v>
      </c>
    </row>
    <row r="78" spans="1:28" x14ac:dyDescent="0.25">
      <c r="A78" s="1">
        <f>[1]Allegations!V78</f>
        <v>2468</v>
      </c>
      <c r="B78" t="str">
        <f>IF([1]Allegations!S78="Location unknown","Location unknown",VLOOKUP([1]Allegations!S78,[1]!map_alpha2[#Data],2,FALSE))</f>
        <v>United Arab Emirates</v>
      </c>
      <c r="C78" s="17">
        <f>IF([1]Allegations!U78="","",[1]Allegations!U78)</f>
        <v>44459</v>
      </c>
      <c r="D78" s="18" t="str">
        <f>IF([1]Allegations!B78="","",HYPERLINK([1]Allegations!B78))</f>
        <v>https://www.business-humanrights.org/en/latest-news/uae-turns-a-blind-eye-to-rampant-abuse-of-its-visit-visa-employer-pays-model-only-on-paper/</v>
      </c>
      <c r="E78" t="str">
        <f>IF([1]Allegations!M78="","",[1]Allegations!M78)</f>
        <v>NGO</v>
      </c>
      <c r="F78" t="str">
        <f>IF([1]Allegations!L78="","",[1]Allegations!L78)</f>
        <v>Migrant &amp; immigrant workers (15 - NP - Security companies)</v>
      </c>
      <c r="G78">
        <f>IF([1]Allegations!T78="","",[1]Allegations!T78)</f>
        <v>15</v>
      </c>
      <c r="H78" t="str">
        <f>IF([1]Allegations!X78="","",[1]Allegations!X78)</f>
        <v>In September 2021, Migrant-Rights.org reported on the situation of migrant workers recruited in the UAE via visit visas, despite the Nepal government ban on workers travelling on visit visas for employment._x000D_
_x000D_
In one example, workers alleged that their recruiter Link Star Manpower promised them jobs as security guards in the UAE and stated that the visa type did not impact them. At least five workers paid USD2,150 each in recruitment fees._x000D_
_x000D_
Once in the UAE the workers lacked food, had their passports confiscated and paid an additional USD1,000 to another Link Star agent. One worker became unwell but was unable to access health care without insurance or money. Documentation reviewed by MR showed that the workers worked for Hawk Security Services and Group-2 Securities but "never got paid".</v>
      </c>
      <c r="I78" s="1" t="str">
        <f>IF([1]Allegations!K78="","",[1]Allegations!K78)</f>
        <v>Failing to renew visas;Health: General (including workplace health &amp; safety);Intimidation &amp; Threats;Non-payment of Wages;Precarious/unsuitable living conditions;Recruitment Fees;Restricted Mobility;Right to food;Withholding Passports</v>
      </c>
      <c r="J78" t="str">
        <f>IF([1]Allegations!C78="","",[1]Allegations!C78)</f>
        <v>Group-2 Security (Unknown);Hawk Security Services (Unknown);Link Star Manpower (Unknown)</v>
      </c>
      <c r="K78" t="str">
        <f>IF([1]Allegations!F78="","",[1]Allegations!F78)</f>
        <v>Cleaning &amp; maintenance;Recruitment agencies;Security companies</v>
      </c>
      <c r="L78" t="str">
        <f>IF([1]Allegations!G78="","",[1]Allegations!G78)</f>
        <v/>
      </c>
      <c r="M78" t="str">
        <f>IF([1]Allegations!H78="","",[1]Allegations!H78)</f>
        <v/>
      </c>
      <c r="N78" t="str">
        <f>IF([1]Allegations!I78="","",[1]Allegations!I78)</f>
        <v/>
      </c>
      <c r="O78" s="1" t="str">
        <f>IF([1]Allegations!J78="","",[1]Allegations!J78)</f>
        <v/>
      </c>
      <c r="P78" t="str">
        <f>IF([1]Allegations!N78="","",[1]Allegations!N78)</f>
        <v>Yes</v>
      </c>
      <c r="Q78" t="str">
        <f>IF([1]Allegations!O78="","",[1]Allegations!O78)</f>
        <v>Resource Centre; Migrant-Rights.org</v>
      </c>
      <c r="R78" s="18" t="str">
        <f>IF(AND([1]Allegations!R78="",[1]Allegations!P78=""),"",IF(AND(NOT([1]Allegations!R78=""),[1]Allegations!P78=""),HYPERLINK([1]Allegations!R78),HYPERLINK([1]Allegations!P78)))</f>
        <v>https://www.business-humanrights.org/en/latest-news/uae-migrant-rightsorg-documents-mis-use-of-tourist-visas-by-nepali-recruiters-incl-responses-from-agencies-security-cos/</v>
      </c>
      <c r="S78" s="1" t="str">
        <f>IF([1]Allegations!Q78="","",[1]Allegations!Q78)</f>
        <v>The counsel director of Link Star Manpower admitted that the company had sent "some" youths abroad on tourist visas._x000D_
 _x000D_
 Business &amp; Human Rights Resource Centre invited Link Star, Hawk Security and Group-2 Security to respond to the article. Group-2 Security provided a response; Link Star and Hawk Security did not.</v>
      </c>
      <c r="T78" t="str">
        <f t="shared" si="9"/>
        <v>x</v>
      </c>
      <c r="U78" t="str">
        <f t="shared" si="10"/>
        <v>x</v>
      </c>
      <c r="V78" t="str">
        <f t="shared" si="11"/>
        <v>x</v>
      </c>
      <c r="W78" t="str">
        <f t="shared" si="12"/>
        <v>x</v>
      </c>
      <c r="X78" t="str">
        <f t="shared" si="13"/>
        <v>x</v>
      </c>
      <c r="Y78" t="str">
        <f t="shared" si="14"/>
        <v/>
      </c>
      <c r="Z78" t="str">
        <f t="shared" si="15"/>
        <v/>
      </c>
      <c r="AA78" s="1" t="str">
        <f t="shared" si="16"/>
        <v/>
      </c>
      <c r="AB78" s="19" t="str">
        <f t="shared" si="17"/>
        <v>Cleaning &amp; maintenance;Recruitment agencies;Security companies</v>
      </c>
    </row>
    <row r="79" spans="1:28" x14ac:dyDescent="0.25">
      <c r="A79" s="1">
        <f>[1]Allegations!V79</f>
        <v>2521</v>
      </c>
      <c r="B79" t="str">
        <f>IF([1]Allegations!S79="Location unknown","Location unknown",VLOOKUP([1]Allegations!S79,[1]!map_alpha2[#Data],2,FALSE))</f>
        <v>Saudi Arabia</v>
      </c>
      <c r="C79" s="17">
        <f>IF([1]Allegations!U79="","",[1]Allegations!U79)</f>
        <v>44473</v>
      </c>
      <c r="D79" s="18" t="str">
        <f>IF([1]Allegations!B79="","",HYPERLINK([1]Allegations!B79))</f>
        <v>https://www.business-humanrights.org/en/latest-news/they-call-us-slaves-plight-of-kenyas-domestic-workers-in-the-middle-east/</v>
      </c>
      <c r="E79" t="str">
        <f>IF([1]Allegations!M79="","",[1]Allegations!M79)</f>
        <v>News outlet</v>
      </c>
      <c r="F79" t="str">
        <f>IF([1]Allegations!L79="","",[1]Allegations!L79)</f>
        <v>Migrant &amp; immigrant workers (1 - UG - Domestic worker agencies)</v>
      </c>
      <c r="G79">
        <f>IF([1]Allegations!T79="","",[1]Allegations!T79)</f>
        <v>19</v>
      </c>
      <c r="H79" t="str">
        <f>IF([1]Allegations!X79="","",[1]Allegations!X79)</f>
        <v>Ugandan domestic worker Selestine Musavakwa was sent to work in Saudi Arabia by Alsaiar Travel, Tourism and Recruitment in 2019. After her employer reportedly confiscated her passport and delayed her wages, Musavakwa was forced to work without pay and was physically and sexually abused by her employer. Musavakwa alleges her agency refused help, later placing her in another home where the abuse was "unrelenting" and then detained for breach of contract and confiscating her documentation._x000D_
_x000D_
Selestine reported that 18 other women were detained by their agency.</v>
      </c>
      <c r="I79" s="1" t="str">
        <f>IF([1]Allegations!K79="","",[1]Allegations!K79)</f>
        <v>Beatings &amp; violence;Imprisonment;Non-payment of Wages;Restricted Mobility;Withholding Passports</v>
      </c>
      <c r="J79" t="str">
        <f>IF([1]Allegations!C79="","",[1]Allegations!C79)</f>
        <v>Alsaiar Travel, Tourism and Recruitment Co. (Recruiter)</v>
      </c>
      <c r="K79" t="str">
        <f>IF([1]Allegations!F79="","",[1]Allegations!F79)</f>
        <v>Domestic worker agencies;Recruitment agencies</v>
      </c>
      <c r="L79" t="str">
        <f>IF([1]Allegations!G79="","",[1]Allegations!G79)</f>
        <v/>
      </c>
      <c r="M79" t="str">
        <f>IF([1]Allegations!H79="","",[1]Allegations!H79)</f>
        <v/>
      </c>
      <c r="N79" t="str">
        <f>IF([1]Allegations!I79="","",[1]Allegations!I79)</f>
        <v/>
      </c>
      <c r="O79" s="1" t="str">
        <f>IF([1]Allegations!J79="","",[1]Allegations!J79)</f>
        <v/>
      </c>
      <c r="P79" t="str">
        <f>IF([1]Allegations!N79="","",[1]Allegations!N79)</f>
        <v>Yes</v>
      </c>
      <c r="Q79" t="str">
        <f>IF([1]Allegations!O79="","",[1]Allegations!O79)</f>
        <v>Resource Centre; Journalist</v>
      </c>
      <c r="R79" s="18" t="str">
        <f>IF(AND([1]Allegations!R79="",[1]Allegations!P79=""),"",IF(AND(NOT([1]Allegations!R79=""),[1]Allegations!P79=""),HYPERLINK([1]Allegations!R79),HYPERLINK([1]Allegations!P79)))</f>
        <v>https://www.business-humanrights.org/en/latest-news/kenya-recruitment-agency-alsaiar-fails-to-respond-to-allegations-of-unrelenting-physical-sexual-abuse-of-domestic-worker-placed-in-saudi-homes/</v>
      </c>
      <c r="S79" s="1" t="str">
        <f>IF([1]Allegations!Q79="","",[1]Allegations!Q79)</f>
        <v>Musavakwa's story is one of many; 18 other Ugandan women also ran away from Alsaiar's detention centre. She eventually returned to Kenya on receiving the airfare from a charitable source in February 2021._x000D_
 _x000D_
 Business &amp; Human Rights Resource Centre invited Alsaiar Travel, Tours and Recruitment to respond to the allegations; they did not respond.</v>
      </c>
      <c r="T79" t="str">
        <f t="shared" si="9"/>
        <v>x</v>
      </c>
      <c r="U79" t="str">
        <f t="shared" si="10"/>
        <v>x</v>
      </c>
      <c r="V79" t="str">
        <f t="shared" si="11"/>
        <v/>
      </c>
      <c r="W79" t="str">
        <f t="shared" si="12"/>
        <v/>
      </c>
      <c r="X79" t="str">
        <f t="shared" si="13"/>
        <v>x</v>
      </c>
      <c r="Y79" t="str">
        <f t="shared" si="14"/>
        <v/>
      </c>
      <c r="Z79" t="str">
        <f t="shared" si="15"/>
        <v/>
      </c>
      <c r="AA79" s="1" t="str">
        <f t="shared" si="16"/>
        <v/>
      </c>
      <c r="AB79" s="19" t="str">
        <f t="shared" si="17"/>
        <v>Domestic worker agencies;Recruitment agencies</v>
      </c>
    </row>
    <row r="80" spans="1:28" x14ac:dyDescent="0.25">
      <c r="A80" s="1">
        <f>[1]Allegations!V80</f>
        <v>2522</v>
      </c>
      <c r="B80" t="str">
        <f>IF([1]Allegations!S80="Location unknown","Location unknown",VLOOKUP([1]Allegations!S80,[1]!map_alpha2[#Data],2,FALSE))</f>
        <v>Bahrain</v>
      </c>
      <c r="C80" s="17">
        <f>IF([1]Allegations!U80="","",[1]Allegations!U80)</f>
        <v>44474</v>
      </c>
      <c r="D80" s="18" t="str">
        <f>IF([1]Allegations!B80="","",HYPERLINK([1]Allegations!B80))</f>
        <v>https://www.business-humanrights.org/en/latest-news/bahrain-gulf-city-cleaning-co-workers-threaten-industrial-action-over-pay-dispute-incl-co-comment/</v>
      </c>
      <c r="E80" t="str">
        <f>IF([1]Allegations!M80="","",[1]Allegations!M80)</f>
        <v>News outlet</v>
      </c>
      <c r="F80" t="str">
        <f>IF([1]Allegations!L80="","",[1]Allegations!L80)</f>
        <v>Migrant &amp; immigrant workers (1800 - Unknown Location - Cleaning &amp; maintenance)</v>
      </c>
      <c r="G80">
        <f>IF([1]Allegations!T80="","",[1]Allegations!T80)</f>
        <v>1800</v>
      </c>
      <c r="H80" t="str">
        <f>IF([1]Allegations!X80="","",[1]Allegations!X80)</f>
        <v>In October 2021, workers at Gulf City Cleaning Co. took strike action saying that they are not getting paid "properly" and that the salary is too low compared with rising expenses.</v>
      </c>
      <c r="I80" s="1" t="str">
        <f>IF([1]Allegations!K80="","",[1]Allegations!K80)</f>
        <v>Very Low Wages</v>
      </c>
      <c r="J80" t="str">
        <f>IF([1]Allegations!C80="","",[1]Allegations!C80)</f>
        <v>Gulf City Cleaning Co. (GCCC) (Employer)</v>
      </c>
      <c r="K80" t="str">
        <f>IF([1]Allegations!F80="","",[1]Allegations!F80)</f>
        <v>Cleaning &amp; maintenance</v>
      </c>
      <c r="L80" t="str">
        <f>IF([1]Allegations!G80="","",[1]Allegations!G80)</f>
        <v/>
      </c>
      <c r="M80" t="str">
        <f>IF([1]Allegations!H80="","",[1]Allegations!H80)</f>
        <v/>
      </c>
      <c r="N80" t="str">
        <f>IF([1]Allegations!I80="","",[1]Allegations!I80)</f>
        <v/>
      </c>
      <c r="O80" s="1" t="str">
        <f>IF([1]Allegations!J80="","",[1]Allegations!J80)</f>
        <v/>
      </c>
      <c r="P80" t="str">
        <f>IF([1]Allegations!N80="","",[1]Allegations!N80)</f>
        <v>Yes</v>
      </c>
      <c r="Q80" t="str">
        <f>IF([1]Allegations!O80="","",[1]Allegations!O80)</f>
        <v>Journalist</v>
      </c>
      <c r="R80" s="18" t="str">
        <f>IF(AND([1]Allegations!R80="",[1]Allegations!P80=""),"",IF(AND(NOT([1]Allegations!R80=""),[1]Allegations!P80=""),HYPERLINK([1]Allegations!R80),HYPERLINK([1]Allegations!P80)))</f>
        <v/>
      </c>
      <c r="S80" s="1" t="str">
        <f>IF([1]Allegations!Q80="","",[1]Allegations!Q80)</f>
        <v>Industrial action was initially delayed as the company partially agreed to workers' demands. GCCC issues a statement that "the issue about low pay is untrue".</v>
      </c>
      <c r="T80" t="str">
        <f t="shared" si="9"/>
        <v>x</v>
      </c>
      <c r="U80" t="str">
        <f t="shared" si="10"/>
        <v/>
      </c>
      <c r="V80" t="str">
        <f t="shared" si="11"/>
        <v/>
      </c>
      <c r="W80" t="str">
        <f t="shared" si="12"/>
        <v/>
      </c>
      <c r="X80" t="str">
        <f t="shared" si="13"/>
        <v/>
      </c>
      <c r="Y80" t="str">
        <f t="shared" si="14"/>
        <v/>
      </c>
      <c r="Z80" t="str">
        <f t="shared" si="15"/>
        <v/>
      </c>
      <c r="AA80" s="1" t="str">
        <f t="shared" si="16"/>
        <v/>
      </c>
      <c r="AB80" s="19" t="str">
        <f t="shared" si="17"/>
        <v>Cleaning &amp; maintenance</v>
      </c>
    </row>
    <row r="81" spans="1:28" x14ac:dyDescent="0.25">
      <c r="A81" s="1">
        <f>[1]Allegations!V81</f>
        <v>2525</v>
      </c>
      <c r="B81" t="str">
        <f>IF([1]Allegations!S81="Location unknown","Location unknown",VLOOKUP([1]Allegations!S81,[1]!map_alpha2[#Data],2,FALSE))</f>
        <v>United Arab Emirates</v>
      </c>
      <c r="C81" s="17">
        <f>IF([1]Allegations!U81="","",[1]Allegations!U81)</f>
        <v>44490</v>
      </c>
      <c r="D81" s="18" t="str">
        <f>IF([1]Allegations!B81="","",HYPERLINK([1]Allegations!B81))</f>
        <v>https://www.business-humanrights.org/en/latest-news/wage-theft-in-uae-robs-african-deportees-of-future/</v>
      </c>
      <c r="E81" t="str">
        <f>IF([1]Allegations!M81="","",[1]Allegations!M81)</f>
        <v>News outlet</v>
      </c>
      <c r="F81" t="str">
        <f>IF([1]Allegations!L81="","",[1]Allegations!L81)</f>
        <v>Migrant &amp; immigrant workers (1 - CM - Retail)</v>
      </c>
      <c r="G81">
        <f>IF([1]Allegations!T81="","",[1]Allegations!T81)</f>
        <v>1</v>
      </c>
      <c r="H81" t="str">
        <f>IF([1]Allegations!X81="","",[1]Allegations!X81)</f>
        <v>In the summer of 2021, the UAE Government arrested hundreds of African workers in "racially-motivated" raids, detaining workers without due process and deporting them en masse. Many workers were abused in detention, some experienced sexual abuse, and were deported without their personal belongings, including documentation._x000D_
_x000D_
A Cameroonian worker at Golden Tower Gifts shop was among those arrested and deported two weeks later. She was owed two weeks of pay.</v>
      </c>
      <c r="I81" s="1" t="str">
        <f>IF([1]Allegations!K81="","",[1]Allegations!K81)</f>
        <v>Imprisonment;Non-payment of Wages</v>
      </c>
      <c r="J81" t="str">
        <f>IF([1]Allegations!C81="","",[1]Allegations!C81)</f>
        <v>Golden Tower Gifts (Employer)</v>
      </c>
      <c r="K81" t="str">
        <f>IF([1]Allegations!F81="","",[1]Allegations!F81)</f>
        <v>Consumer products/retail: General</v>
      </c>
      <c r="L81" t="str">
        <f>IF([1]Allegations!G81="","",[1]Allegations!G81)</f>
        <v/>
      </c>
      <c r="M81" t="str">
        <f>IF([1]Allegations!H81="","",[1]Allegations!H81)</f>
        <v/>
      </c>
      <c r="N81" t="str">
        <f>IF([1]Allegations!I81="","",[1]Allegations!I81)</f>
        <v/>
      </c>
      <c r="O81" s="1" t="str">
        <f>IF([1]Allegations!J81="","",[1]Allegations!J81)</f>
        <v>Government (Government - Sector not reported/applicable)</v>
      </c>
      <c r="P81" t="str">
        <f>IF([1]Allegations!N81="","",[1]Allegations!N81)</f>
        <v>Yes</v>
      </c>
      <c r="Q81" t="str">
        <f>IF([1]Allegations!O81="","",[1]Allegations!O81)</f>
        <v>Resource Centre</v>
      </c>
      <c r="R81" s="18" t="str">
        <f>IF(AND([1]Allegations!R81="",[1]Allegations!P81=""),"",IF(AND(NOT([1]Allegations!R81=""),[1]Allegations!P81=""),HYPERLINK([1]Allegations!R81),HYPERLINK([1]Allegations!P81)))</f>
        <v>https://www.business-humanrights.org/en/latest-news/uae-deported-in-govt-raids-african-workers-face-barriers-to-claiming-unpaid-wages-from-abroad/</v>
      </c>
      <c r="S81" s="1" t="str">
        <f>IF([1]Allegations!Q81="","",[1]Allegations!Q81)</f>
        <v>While the raids were co-ordinated and carried out by public authorities, many of the workers had not been paid outstanding wages and have experienced barriers to accessing what is owed to them, Reuters reports. While workers should theoretically be able to access a labour complaints mechanism in the UAE - through a government website, mobile application or phone number - in practice it is difficult for many of them to navigate the system._x000D_
 _x000D_
 Business &amp; Human Rights Resource Centre invited Golden Tower Gifts to respond to the article; they did not.</v>
      </c>
      <c r="T81" t="str">
        <f t="shared" si="9"/>
        <v>x</v>
      </c>
      <c r="U81" t="str">
        <f t="shared" si="10"/>
        <v>x</v>
      </c>
      <c r="V81" t="str">
        <f t="shared" si="11"/>
        <v/>
      </c>
      <c r="W81" t="str">
        <f t="shared" si="12"/>
        <v/>
      </c>
      <c r="X81" t="str">
        <f t="shared" si="13"/>
        <v/>
      </c>
      <c r="Y81" t="str">
        <f t="shared" si="14"/>
        <v/>
      </c>
      <c r="Z81" t="str">
        <f t="shared" si="15"/>
        <v/>
      </c>
      <c r="AA81" s="1" t="str">
        <f t="shared" si="16"/>
        <v/>
      </c>
      <c r="AB81" s="19" t="str">
        <f t="shared" si="17"/>
        <v>Consumer products/retail: GeneralSector not reported/applicable</v>
      </c>
    </row>
    <row r="82" spans="1:28" x14ac:dyDescent="0.25">
      <c r="A82" s="1">
        <f>[1]Allegations!V82</f>
        <v>2527</v>
      </c>
      <c r="B82" t="str">
        <f>IF([1]Allegations!S82="Location unknown","Location unknown",VLOOKUP([1]Allegations!S82,[1]!map_alpha2[#Data],2,FALSE))</f>
        <v>Saudi Arabia</v>
      </c>
      <c r="C82" s="17">
        <f>IF([1]Allegations!U82="","",[1]Allegations!U82)</f>
        <v>44495</v>
      </c>
      <c r="D82" s="18" t="str">
        <f>IF([1]Allegations!B82="","",HYPERLINK([1]Allegations!B82))</f>
        <v>https://www.business-humanrights.org/en/latest-news/ex-saudi-workers-to-migrants-pray-you-do-not-get-in-trouble/</v>
      </c>
      <c r="E82" t="str">
        <f>IF([1]Allegations!M82="","",[1]Allegations!M82)</f>
        <v>News outlet</v>
      </c>
      <c r="F82" t="str">
        <f>IF([1]Allegations!L82="","",[1]Allegations!L82)</f>
        <v>Migrant &amp; immigrant workers (1 - KE - Catering &amp; food services)</v>
      </c>
      <c r="G82">
        <f>IF([1]Allegations!T82="","",[1]Allegations!T82)</f>
        <v>1</v>
      </c>
      <c r="H82" t="str">
        <f>IF([1]Allegations!X82="","",[1]Allegations!X82)</f>
        <v>In October, the Star reported on the experiences of Kenyan workers recently returned from working abroad in Saudi Arabia having experienced prolonged periods of detention there. Both received aid from Haki Africa to be able to return home._x000D_
_x000D_
One worker was recruited to work at Gulf Catering Co. but arrived to be offered a contract with a second company, Mueen. After a dispute with Gulf Catering management the worker arrived at Mueen only to be taken to a detention centre for four months after management at Gulf Catering Co. branded him a "troublemaker".</v>
      </c>
      <c r="I82" s="1" t="str">
        <f>IF([1]Allegations!K82="","",[1]Allegations!K82)</f>
        <v>Contract Substitution;Failing to renew visas;Health: General (including workplace health &amp; safety);Imprisonment;Intimidation &amp; Threats;Non-payment of Wages;Precarious/unsuitable living conditions;Right to food;Withholding Passports</v>
      </c>
      <c r="J82" t="str">
        <f>IF([1]Allegations!C82="","",[1]Allegations!C82)</f>
        <v>Gulf Catering (Unknown);Mueen Human Resource Co. (Unknown)</v>
      </c>
      <c r="K82" t="str">
        <f>IF([1]Allegations!F82="","",[1]Allegations!F82)</f>
        <v>Food &amp; beverage</v>
      </c>
      <c r="L82" t="str">
        <f>IF([1]Allegations!G82="","",[1]Allegations!G82)</f>
        <v/>
      </c>
      <c r="M82" t="str">
        <f>IF([1]Allegations!H82="","",[1]Allegations!H82)</f>
        <v/>
      </c>
      <c r="N82" t="str">
        <f>IF([1]Allegations!I82="","",[1]Allegations!I82)</f>
        <v/>
      </c>
      <c r="O82" s="1" t="str">
        <f>IF([1]Allegations!J82="","",[1]Allegations!J82)</f>
        <v/>
      </c>
      <c r="P82" t="str">
        <f>IF([1]Allegations!N82="","",[1]Allegations!N82)</f>
        <v>Yes</v>
      </c>
      <c r="Q82" t="str">
        <f>IF([1]Allegations!O82="","",[1]Allegations!O82)</f>
        <v>Resource Centre</v>
      </c>
      <c r="R82" s="18" t="str">
        <f>IF(AND([1]Allegations!R82="",[1]Allegations!P82=""),"",IF(AND(NOT([1]Allegations!R82=""),[1]Allegations!P82=""),HYPERLINK([1]Allegations!R82),HYPERLINK([1]Allegations!P82)))</f>
        <v>https://www.business-humanrights.org/en/latest-news/saudi-arabia-returned-kenyan-workers-tell-of-abuse-by-employers-in-detention-gulf-catering-co-did-not-respond/</v>
      </c>
      <c r="S82" s="1" t="str">
        <f>IF([1]Allegations!Q82="","",[1]Allegations!Q82)</f>
        <v>While he escaped and managed to file a complaint with the Labour Court, Gulf Catering failed to pay him owed dues and return his passport as ordered and he was then arrested for absconding, missing further Court appointments._x000D_
 _x000D_
 Business &amp; Human Rights Resource Centre could not find working contact information for Mueen and Gulf Catering Co. failed to respond.</v>
      </c>
      <c r="T82" t="str">
        <f t="shared" si="9"/>
        <v>x</v>
      </c>
      <c r="U82" t="str">
        <f t="shared" si="10"/>
        <v>x</v>
      </c>
      <c r="V82" t="str">
        <f t="shared" si="11"/>
        <v>x</v>
      </c>
      <c r="W82" t="str">
        <f t="shared" si="12"/>
        <v>x</v>
      </c>
      <c r="X82" t="str">
        <f t="shared" si="13"/>
        <v>x</v>
      </c>
      <c r="Y82" t="str">
        <f t="shared" si="14"/>
        <v/>
      </c>
      <c r="Z82" t="str">
        <f t="shared" si="15"/>
        <v/>
      </c>
      <c r="AA82" s="1" t="str">
        <f t="shared" si="16"/>
        <v/>
      </c>
      <c r="AB82" s="19" t="str">
        <f t="shared" si="17"/>
        <v>Food &amp; beverage</v>
      </c>
    </row>
    <row r="83" spans="1:28" x14ac:dyDescent="0.25">
      <c r="A83" s="1">
        <f>[1]Allegations!V83</f>
        <v>2540</v>
      </c>
      <c r="B83" t="str">
        <f>IF([1]Allegations!S83="Location unknown","Location unknown",VLOOKUP([1]Allegations!S83,[1]!map_alpha2[#Data],2,FALSE))</f>
        <v>Bahrain</v>
      </c>
      <c r="C83" s="17">
        <f>IF([1]Allegations!U83="","",[1]Allegations!U83)</f>
        <v>43751</v>
      </c>
      <c r="D83" s="18" t="str">
        <f>IF([1]Allegations!B83="","",HYPERLINK([1]Allegations!B83))</f>
        <v>https://www.business-humanrights.org/en/latest-news/bahrain-report-finds-migrant-workers-continue-to-bear-cost-of-salary-non-payments-despite-protections/</v>
      </c>
      <c r="E83" t="str">
        <f>IF([1]Allegations!M83="","",[1]Allegations!M83)</f>
        <v>NGO</v>
      </c>
      <c r="F83" t="str">
        <f>IF([1]Allegations!L83="","",[1]Allegations!L83)</f>
        <v>Migrant &amp; immigrant workers (Unknown Number - BD - Security companies);Migrant &amp; immigrant workers (Unknown Number - NP - Security companies)</v>
      </c>
      <c r="G83">
        <f>IF([1]Allegations!T83="","",[1]Allegations!T83)</f>
        <v>200</v>
      </c>
      <c r="H83" t="str">
        <f>IF([1]Allegations!X83="","",[1]Allegations!X83)</f>
        <v>As part of a report on non-payment of wages in Bahrain, NGO Migrant Rights documented the following case. 200 migrant workers employed by two security firms owned by the same person, Sonar and Zone Security, were stranded for six months in Bahrain when the company stopped paying them. In November 2018, even after the manager gave all the workers cheques to the amount they were owed, the cheques could not be cashed because there was not enough money in the sending accounts.</v>
      </c>
      <c r="I83" s="1" t="str">
        <f>IF([1]Allegations!K83="","",[1]Allegations!K83)</f>
        <v>Beatings &amp; violence;Denial of Freedom of Expression/Assembly;Imprisonment;Intimidation &amp; Threats;Non-payment of Wages</v>
      </c>
      <c r="J83" t="str">
        <f>IF([1]Allegations!C83="","",[1]Allegations!C83)</f>
        <v>Zone Security (Employer)</v>
      </c>
      <c r="K83" t="str">
        <f>IF([1]Allegations!F83="","",[1]Allegations!F83)</f>
        <v>Security companies</v>
      </c>
      <c r="L83" t="str">
        <f>IF([1]Allegations!G83="","",[1]Allegations!G83)</f>
        <v/>
      </c>
      <c r="M83" t="str">
        <f>IF([1]Allegations!H83="","",[1]Allegations!H83)</f>
        <v/>
      </c>
      <c r="N83" t="str">
        <f>IF([1]Allegations!I83="","",[1]Allegations!I83)</f>
        <v/>
      </c>
      <c r="O83" s="1" t="str">
        <f>IF([1]Allegations!J83="","",[1]Allegations!J83)</f>
        <v>Government (Government - Sector not reported/applicable)</v>
      </c>
      <c r="P83" t="str">
        <f>IF([1]Allegations!N83="","",[1]Allegations!N83)</f>
        <v>Yes</v>
      </c>
      <c r="Q83" t="str">
        <f>IF([1]Allegations!O83="","",[1]Allegations!O83)</f>
        <v>NGO</v>
      </c>
      <c r="R83" s="18" t="str">
        <f>IF(AND([1]Allegations!R83="",[1]Allegations!P83=""),"",IF(AND(NOT([1]Allegations!R83=""),[1]Allegations!P83=""),HYPERLINK([1]Allegations!R83),HYPERLINK([1]Allegations!P83)))</f>
        <v/>
      </c>
      <c r="S83" s="1" t="str">
        <f>IF([1]Allegations!Q83="","",[1]Allegations!Q83)</f>
        <v>On the same day that payment failed, the workers staged a protest march. Some workers alleged being intimidated and assaulted by the owner's son after returning to their accomodation. The police arrested nine workers due to the incident, who were later released without charge._x000D_
 _x000D_
 The workers said their cases have been referred to the labour court and their embassies were aware, although they hadn't had much response.</v>
      </c>
      <c r="T83" t="str">
        <f t="shared" si="9"/>
        <v>x</v>
      </c>
      <c r="U83" t="str">
        <f t="shared" si="10"/>
        <v>x</v>
      </c>
      <c r="V83" t="str">
        <f t="shared" si="11"/>
        <v/>
      </c>
      <c r="W83" t="str">
        <f t="shared" si="12"/>
        <v/>
      </c>
      <c r="X83" t="str">
        <f t="shared" si="13"/>
        <v>x</v>
      </c>
      <c r="Y83" t="str">
        <f t="shared" si="14"/>
        <v/>
      </c>
      <c r="Z83" t="str">
        <f t="shared" si="15"/>
        <v/>
      </c>
      <c r="AA83" s="1" t="str">
        <f t="shared" si="16"/>
        <v/>
      </c>
      <c r="AB83" s="19" t="str">
        <f t="shared" si="17"/>
        <v>Security companiesSector not reported/applicable</v>
      </c>
    </row>
    <row r="84" spans="1:28" x14ac:dyDescent="0.25">
      <c r="A84" s="1">
        <f>[1]Allegations!V84</f>
        <v>2567</v>
      </c>
      <c r="B84" t="str">
        <f>IF([1]Allegations!S84="Location unknown","Location unknown",VLOOKUP([1]Allegations!S84,[1]!map_alpha2[#Data],2,FALSE))</f>
        <v>Saudi Arabia</v>
      </c>
      <c r="C84" s="17">
        <f>IF([1]Allegations!U84="","",[1]Allegations!U84)</f>
        <v>44591</v>
      </c>
      <c r="D84" s="18" t="str">
        <f>IF([1]Allegations!B84="","",HYPERLINK([1]Allegations!B84))</f>
        <v>https://www.business-humanrights.org/en/latest-news/saudi-arabia-ugandan-domestic-worker-paralysed-missing-an-organ-and-kept-in-warehouse-in-ambiguous-circumstances/</v>
      </c>
      <c r="E84" t="str">
        <f>IF([1]Allegations!M84="","",[1]Allegations!M84)</f>
        <v>News outlet</v>
      </c>
      <c r="F84" t="str">
        <f>IF([1]Allegations!L84="","",[1]Allegations!L84)</f>
        <v>Migrant &amp; immigrant workers (1 - UG - Domestic worker agencies)</v>
      </c>
      <c r="G84">
        <f>IF([1]Allegations!T84="","",[1]Allegations!T84)</f>
        <v>1</v>
      </c>
      <c r="H84" t="str">
        <f>IF([1]Allegations!X84="","",[1]Allegations!X84)</f>
        <v>Ugandan news outlet New Vision shed light on abuses Ugandan domestic workers faced in Saudi Arabia given their recurrent nature._x000D_
_x000D_
Judith Nakintu was one of the victims. She worked as a domestic worker in Jeddah for a couple of years, after which she returned to her home country paralyzed and with a missing kidney in ambiguous circumstances where no answered were provided to the family of the victim when they demanded them from both the employer and the recruitment agency. Upon falling ill and hence unfit to work, Judith was kept in a warehouse without adequete access healthcare.</v>
      </c>
      <c r="I84" s="1" t="str">
        <f>IF([1]Allegations!K84="","",[1]Allegations!K84)</f>
        <v>Beatings &amp; violence;Health: General (including workplace health &amp; safety);Injuries;Restricted Mobility</v>
      </c>
      <c r="J84" t="str">
        <f>IF([1]Allegations!C84="","",[1]Allegations!C84)</f>
        <v>Nile Treasure Gate Company (Recruiter)</v>
      </c>
      <c r="K84" t="str">
        <f>IF([1]Allegations!F84="","",[1]Allegations!F84)</f>
        <v>Recruitment agencies</v>
      </c>
      <c r="L84" t="str">
        <f>IF([1]Allegations!G84="","",[1]Allegations!G84)</f>
        <v/>
      </c>
      <c r="M84" t="str">
        <f>IF([1]Allegations!H84="","",[1]Allegations!H84)</f>
        <v/>
      </c>
      <c r="N84" t="str">
        <f>IF([1]Allegations!I84="","",[1]Allegations!I84)</f>
        <v/>
      </c>
      <c r="O84" s="1" t="str">
        <f>IF([1]Allegations!J84="","",[1]Allegations!J84)</f>
        <v/>
      </c>
      <c r="P84" t="str">
        <f>IF([1]Allegations!N84="","",[1]Allegations!N84)</f>
        <v>Yes</v>
      </c>
      <c r="Q84" t="str">
        <f>IF([1]Allegations!O84="","",[1]Allegations!O84)</f>
        <v>Resource Centre</v>
      </c>
      <c r="R84" s="18" t="str">
        <f>IF(AND([1]Allegations!R84="",[1]Allegations!P84=""),"",IF(AND(NOT([1]Allegations!R84=""),[1]Allegations!P84=""),HYPERLINK([1]Allegations!R84),HYPERLINK([1]Allegations!P84)))</f>
        <v>https://www.business-humanrights.org/en/latest-news/saudi-arabia-families-of-victims-demand-action-as-abuses-against-ugandan-migrant-women-incl-organ-harvesting-and-death-become-recurrent/</v>
      </c>
      <c r="S84" s="1" t="str">
        <f>IF([1]Allegations!Q84="","",[1]Allegations!Q84)</f>
        <v>None reported</v>
      </c>
      <c r="T84" t="str">
        <f t="shared" si="9"/>
        <v/>
      </c>
      <c r="U84" t="str">
        <f t="shared" si="10"/>
        <v>x</v>
      </c>
      <c r="V84" t="str">
        <f t="shared" si="11"/>
        <v>x</v>
      </c>
      <c r="W84" t="str">
        <f t="shared" si="12"/>
        <v/>
      </c>
      <c r="X84" t="str">
        <f t="shared" si="13"/>
        <v>x</v>
      </c>
      <c r="Y84" t="str">
        <f t="shared" si="14"/>
        <v/>
      </c>
      <c r="Z84" t="str">
        <f t="shared" si="15"/>
        <v>x</v>
      </c>
      <c r="AA84" s="1" t="str">
        <f t="shared" si="16"/>
        <v/>
      </c>
      <c r="AB84" s="19" t="str">
        <f t="shared" si="17"/>
        <v>Recruitment agencies</v>
      </c>
    </row>
    <row r="85" spans="1:28" x14ac:dyDescent="0.25">
      <c r="A85" s="1">
        <f>[1]Allegations!V85</f>
        <v>2568</v>
      </c>
      <c r="B85" t="str">
        <f>IF([1]Allegations!S85="Location unknown","Location unknown",VLOOKUP([1]Allegations!S85,[1]!map_alpha2[#Data],2,FALSE))</f>
        <v>Saudi Arabia</v>
      </c>
      <c r="C85" s="17">
        <f>IF([1]Allegations!U85="","",[1]Allegations!U85)</f>
        <v>44591</v>
      </c>
      <c r="D85" s="18" t="str">
        <f>IF([1]Allegations!B85="","",HYPERLINK([1]Allegations!B85))</f>
        <v>https://www.business-humanrights.org/en/latest-news/saudi-arabia-ugandan-domestic-worker-paralysed-missing-an-organ-and-kept-in-warehouse-in-ambiguous-circumstances/</v>
      </c>
      <c r="E85" t="str">
        <f>IF([1]Allegations!M85="","",[1]Allegations!M85)</f>
        <v>News outlet</v>
      </c>
      <c r="F85" t="str">
        <f>IF([1]Allegations!L85="","",[1]Allegations!L85)</f>
        <v>Migrant &amp; immigrant workers (1 - UG - Domestic worker agencies)</v>
      </c>
      <c r="G85">
        <f>IF([1]Allegations!T85="","",[1]Allegations!T85)</f>
        <v>1</v>
      </c>
      <c r="H85" t="str">
        <f>IF([1]Allegations!X85="","",[1]Allegations!X85)</f>
        <v>Ugandan news outlet New Vision shed light on abuses Ugandan domestic workers faced in Saudi Arabia given their recurrent nature._x000D_
_x000D_
Domestic worker Milly Namazzi faced ill-treatment and was in an accident on the job in Saudi Arabia and later the employer transferred her to Egypt where she passed away. Her family sought answers from the recruitment agency which placed her and demanded repatriation of her body, a demand which the recruitment agency allegedly failed to fulfill.</v>
      </c>
      <c r="I85" s="1" t="str">
        <f>IF([1]Allegations!K85="","",[1]Allegations!K85)</f>
        <v>Deaths;Health: General (including workplace health &amp; safety)</v>
      </c>
      <c r="J85" t="str">
        <f>IF([1]Allegations!C85="","",[1]Allegations!C85)</f>
        <v>Dream Connect (Recruiter)</v>
      </c>
      <c r="K85" t="str">
        <f>IF([1]Allegations!F85="","",[1]Allegations!F85)</f>
        <v>Recruitment agencies</v>
      </c>
      <c r="L85" t="str">
        <f>IF([1]Allegations!G85="","",[1]Allegations!G85)</f>
        <v/>
      </c>
      <c r="M85" t="str">
        <f>IF([1]Allegations!H85="","",[1]Allegations!H85)</f>
        <v/>
      </c>
      <c r="N85" t="str">
        <f>IF([1]Allegations!I85="","",[1]Allegations!I85)</f>
        <v/>
      </c>
      <c r="O85" s="1" t="str">
        <f>IF([1]Allegations!J85="","",[1]Allegations!J85)</f>
        <v/>
      </c>
      <c r="P85" t="str">
        <f>IF([1]Allegations!N85="","",[1]Allegations!N85)</f>
        <v>Yes</v>
      </c>
      <c r="Q85" t="str">
        <f>IF([1]Allegations!O85="","",[1]Allegations!O85)</f>
        <v>Resource Centre</v>
      </c>
      <c r="R85" s="18" t="str">
        <f>IF(AND([1]Allegations!R85="",[1]Allegations!P85=""),"",IF(AND(NOT([1]Allegations!R85=""),[1]Allegations!P85=""),HYPERLINK([1]Allegations!R85),HYPERLINK([1]Allegations!P85)))</f>
        <v>https://www.business-humanrights.org/en/latest-news/saudi-arabia-families-of-victims-demand-action-as-abuses-against-ugandan-migrant-women-incl-organ-harvesting-and-death-become-recurrent/</v>
      </c>
      <c r="S85" s="1" t="str">
        <f>IF([1]Allegations!Q85="","",[1]Allegations!Q85)</f>
        <v>Dream Connect declared the employer paid USD4300 for repatriation of Milly, while they paid and arrange for a postmortem in Uganda, in addition they paid for airport transfer and any hospital expenses as per the family of the victim's request.</v>
      </c>
      <c r="T85" t="str">
        <f t="shared" si="9"/>
        <v/>
      </c>
      <c r="U85" t="str">
        <f t="shared" si="10"/>
        <v/>
      </c>
      <c r="V85" t="str">
        <f t="shared" si="11"/>
        <v>x</v>
      </c>
      <c r="W85" t="str">
        <f t="shared" si="12"/>
        <v/>
      </c>
      <c r="X85" t="str">
        <f t="shared" si="13"/>
        <v/>
      </c>
      <c r="Y85" t="str">
        <f t="shared" si="14"/>
        <v/>
      </c>
      <c r="Z85" t="str">
        <f t="shared" si="15"/>
        <v/>
      </c>
      <c r="AA85" s="1" t="str">
        <f t="shared" si="16"/>
        <v>x</v>
      </c>
      <c r="AB85" s="19" t="str">
        <f t="shared" si="17"/>
        <v>Recruitment agencies</v>
      </c>
    </row>
    <row r="86" spans="1:28" x14ac:dyDescent="0.25">
      <c r="A86" s="1">
        <f>[1]Allegations!V86</f>
        <v>2569</v>
      </c>
      <c r="B86" t="str">
        <f>IF([1]Allegations!S86="Location unknown","Location unknown",VLOOKUP([1]Allegations!S86,[1]!map_alpha2[#Data],2,FALSE))</f>
        <v>Saudi Arabia</v>
      </c>
      <c r="C86" s="17">
        <f>IF([1]Allegations!U86="","",[1]Allegations!U86)</f>
        <v>44591</v>
      </c>
      <c r="D86" s="18" t="str">
        <f>IF([1]Allegations!B86="","",HYPERLINK([1]Allegations!B86))</f>
        <v>https://www.business-humanrights.org/en/latest-news/saudi-arabia-ugandan-domestic-worker-paralysed-missing-an-organ-and-kept-in-warehouse-in-ambiguous-circumstances/</v>
      </c>
      <c r="E86" t="str">
        <f>IF([1]Allegations!M86="","",[1]Allegations!M86)</f>
        <v>News outlet</v>
      </c>
      <c r="F86" t="str">
        <f>IF([1]Allegations!L86="","",[1]Allegations!L86)</f>
        <v>Migrant &amp; immigrant workers (1 - UG - Domestic worker agencies)</v>
      </c>
      <c r="G86">
        <f>IF([1]Allegations!T86="","",[1]Allegations!T86)</f>
        <v>1</v>
      </c>
      <c r="H86" t="str">
        <f>IF([1]Allegations!X86="","",[1]Allegations!X86)</f>
        <v>Ugandan news outlet New Vision shed light on abuses Ugandan domestic workers faced in Saudi Arabia given their recurrent nature._x000D_
_x000D_
Domestic worker Rebecca Ahimbisibwe was being 'sold' to work in different households without receiving compensation. That prompted her to escape.</v>
      </c>
      <c r="I86" s="1" t="str">
        <f>IF([1]Allegations!K86="","",[1]Allegations!K86)</f>
        <v>Non-payment of Wages</v>
      </c>
      <c r="J86" t="str">
        <f>IF([1]Allegations!C86="","",[1]Allegations!C86)</f>
        <v>Narrissa Group Uganda (Recruiter)</v>
      </c>
      <c r="K86" t="str">
        <f>IF([1]Allegations!F86="","",[1]Allegations!F86)</f>
        <v>Recruitment agencies</v>
      </c>
      <c r="L86" t="str">
        <f>IF([1]Allegations!G86="","",[1]Allegations!G86)</f>
        <v/>
      </c>
      <c r="M86" t="str">
        <f>IF([1]Allegations!H86="","",[1]Allegations!H86)</f>
        <v/>
      </c>
      <c r="N86" t="str">
        <f>IF([1]Allegations!I86="","",[1]Allegations!I86)</f>
        <v/>
      </c>
      <c r="O86" s="1" t="str">
        <f>IF([1]Allegations!J86="","",[1]Allegations!J86)</f>
        <v/>
      </c>
      <c r="P86" t="str">
        <f>IF([1]Allegations!N86="","",[1]Allegations!N86)</f>
        <v>Yes</v>
      </c>
      <c r="Q86" t="str">
        <f>IF([1]Allegations!O86="","",[1]Allegations!O86)</f>
        <v>Resource Centre</v>
      </c>
      <c r="R86" s="18" t="str">
        <f>IF(AND([1]Allegations!R86="",[1]Allegations!P86=""),"",IF(AND(NOT([1]Allegations!R86=""),[1]Allegations!P86=""),HYPERLINK([1]Allegations!R86),HYPERLINK([1]Allegations!P86)))</f>
        <v>https://www.business-humanrights.org/en/latest-news/saudi-arabia-families-of-victims-demand-action-as-abuses-against-ugandan-migrant-women-incl-organ-harvesting-and-death-become-recurrent/</v>
      </c>
      <c r="S86" s="1" t="str">
        <f>IF([1]Allegations!Q86="","",[1]Allegations!Q86)</f>
        <v>None reported</v>
      </c>
      <c r="T86" t="str">
        <f t="shared" si="9"/>
        <v>x</v>
      </c>
      <c r="U86" t="str">
        <f t="shared" si="10"/>
        <v/>
      </c>
      <c r="V86" t="str">
        <f t="shared" si="11"/>
        <v/>
      </c>
      <c r="W86" t="str">
        <f t="shared" si="12"/>
        <v/>
      </c>
      <c r="X86" t="str">
        <f t="shared" si="13"/>
        <v/>
      </c>
      <c r="Y86" t="str">
        <f t="shared" si="14"/>
        <v/>
      </c>
      <c r="Z86" t="str">
        <f t="shared" si="15"/>
        <v/>
      </c>
      <c r="AA86" s="1" t="str">
        <f t="shared" si="16"/>
        <v/>
      </c>
      <c r="AB86" s="19" t="str">
        <f t="shared" si="17"/>
        <v>Recruitment agencies</v>
      </c>
    </row>
    <row r="87" spans="1:28" x14ac:dyDescent="0.25">
      <c r="A87" s="1">
        <f>[1]Allegations!V87</f>
        <v>2572</v>
      </c>
      <c r="B87" t="str">
        <f>IF([1]Allegations!S87="Location unknown","Location unknown",VLOOKUP([1]Allegations!S87,[1]!map_alpha2[#Data],2,FALSE))</f>
        <v>Saudi Arabia</v>
      </c>
      <c r="C87" s="17">
        <f>IF([1]Allegations!U87="","",[1]Allegations!U87)</f>
        <v>44594</v>
      </c>
      <c r="D87" s="18" t="str">
        <f>IF([1]Allegations!B87="","",HYPERLINK([1]Allegations!B87))</f>
        <v>https://www.business-humanrights.org/en/latest-news/a-death-a-day-nepali-workers-in-saudi/</v>
      </c>
      <c r="E87" t="str">
        <f>IF([1]Allegations!M87="","",[1]Allegations!M87)</f>
        <v>NGO</v>
      </c>
      <c r="F87" t="str">
        <f>IF([1]Allegations!L87="","",[1]Allegations!L87)</f>
        <v>Migrant &amp; immigrant workers (1 - NP - Construction)</v>
      </c>
      <c r="G87">
        <f>IF([1]Allegations!T87="","",[1]Allegations!T87)</f>
        <v>1</v>
      </c>
      <c r="H87" t="str">
        <f>IF([1]Allegations!X87="","",[1]Allegations!X87)</f>
        <v>A report by NGO Migrant-Rights entitled “A death a day: Nepali workers in Saudi” featured stories of Nepalis in the Kingdom who lost their lives on the job in ambiguous circumstances, and whose cases were dismissed as “natural deaths”._x000D_
_x000D_
In 2018 K.M.AL-Hammam Est. for Contracting hired Islam Pakhiya Budhu, 43, as a laborer. Islam reportedly was underpaid, and in July 2020 was transferred to a hospital as he fell ill after a day of working in the scorching heat painting the Riyadh metro walls. Islam later returned to Nepal as he lost mobility in hands and legs and his brain function was affected as a result. MR also reported that Islam received a lower salary than previously stated.</v>
      </c>
      <c r="I87" s="1" t="str">
        <f>IF([1]Allegations!K87="","",[1]Allegations!K87)</f>
        <v>Health: General (including workplace health &amp; safety);Injuries;Non-payment of Wages;Precarious/unsuitable living conditions</v>
      </c>
      <c r="J87" t="str">
        <f>IF([1]Allegations!C87="","",[1]Allegations!C87)</f>
        <v>K.M.Al-Hammam Est. for Contracting (Employer)</v>
      </c>
      <c r="K87" t="str">
        <f>IF([1]Allegations!F87="","",[1]Allegations!F87)</f>
        <v>Construction</v>
      </c>
      <c r="L87" t="str">
        <f>IF([1]Allegations!G87="","",[1]Allegations!G87)</f>
        <v/>
      </c>
      <c r="M87" t="str">
        <f>IF([1]Allegations!H87="","",[1]Allegations!H87)</f>
        <v/>
      </c>
      <c r="N87" t="str">
        <f>IF([1]Allegations!I87="","",[1]Allegations!I87)</f>
        <v/>
      </c>
      <c r="O87" s="1" t="str">
        <f>IF([1]Allegations!J87="","",[1]Allegations!J87)</f>
        <v/>
      </c>
      <c r="P87" t="str">
        <f>IF([1]Allegations!N87="","",[1]Allegations!N87)</f>
        <v>Yes</v>
      </c>
      <c r="Q87" t="str">
        <f>IF([1]Allegations!O87="","",[1]Allegations!O87)</f>
        <v>Resource Centre</v>
      </c>
      <c r="R87" s="18" t="str">
        <f>IF(AND([1]Allegations!R87="",[1]Allegations!P87=""),"",IF(AND(NOT([1]Allegations!R87=""),[1]Allegations!P87=""),HYPERLINK([1]Allegations!R87),HYPERLINK([1]Allegations!P87)))</f>
        <v>https://www.business-humanrights.org/en/latest-news/saudi-arabia-investigation-into-high-death-rate-among-nepali-workers-finds-unsafe-working-conditions-lack-of-investigations-relatives-left-destitute-cos-did-not-respond/</v>
      </c>
      <c r="S87" s="1" t="str">
        <f>IF([1]Allegations!Q87="","",[1]Allegations!Q87)</f>
        <v>None reported.</v>
      </c>
      <c r="T87" t="str">
        <f t="shared" si="9"/>
        <v>x</v>
      </c>
      <c r="U87" t="str">
        <f t="shared" si="10"/>
        <v/>
      </c>
      <c r="V87" t="str">
        <f t="shared" si="11"/>
        <v>x</v>
      </c>
      <c r="W87" t="str">
        <f t="shared" si="12"/>
        <v>x</v>
      </c>
      <c r="X87" t="str">
        <f t="shared" si="13"/>
        <v/>
      </c>
      <c r="Y87" t="str">
        <f t="shared" si="14"/>
        <v/>
      </c>
      <c r="Z87" t="str">
        <f t="shared" si="15"/>
        <v>x</v>
      </c>
      <c r="AA87" s="1" t="str">
        <f t="shared" si="16"/>
        <v/>
      </c>
      <c r="AB87" s="19" t="str">
        <f t="shared" si="17"/>
        <v>Construction</v>
      </c>
    </row>
    <row r="88" spans="1:28" x14ac:dyDescent="0.25">
      <c r="A88" s="1">
        <f>[1]Allegations!V88</f>
        <v>2573</v>
      </c>
      <c r="B88" t="str">
        <f>IF([1]Allegations!S88="Location unknown","Location unknown",VLOOKUP([1]Allegations!S88,[1]!map_alpha2[#Data],2,FALSE))</f>
        <v>Saudi Arabia</v>
      </c>
      <c r="C88" s="17">
        <f>IF([1]Allegations!U88="","",[1]Allegations!U88)</f>
        <v>44594</v>
      </c>
      <c r="D88" s="18" t="str">
        <f>IF([1]Allegations!B88="","",HYPERLINK([1]Allegations!B88))</f>
        <v>https://www.business-humanrights.org/en/latest-news/a-death-a-day-nepali-workers-in-saudi/</v>
      </c>
      <c r="E88" t="str">
        <f>IF([1]Allegations!M88="","",[1]Allegations!M88)</f>
        <v>NGO</v>
      </c>
      <c r="F88" t="str">
        <f>IF([1]Allegations!L88="","",[1]Allegations!L88)</f>
        <v>Migrant &amp; immigrant workers (1 - NP - Transport: General)</v>
      </c>
      <c r="G88">
        <f>IF([1]Allegations!T88="","",[1]Allegations!T88)</f>
        <v>1</v>
      </c>
      <c r="H88" t="str">
        <f>IF([1]Allegations!X88="","",[1]Allegations!X88)</f>
        <v>A report by NGO Migrant-Rights entitled “A death a day: Nepali workers in Saudi” featured stories of Nepalis in the Kingdom who lost their lives on the job in ambiguous circumstances, and whose cases were dismissed as “natural deaths”._x000D_
_x000D_
Sagar BK worked as a truck driver for several years, he was underpaid and not paid at times in addition to being unable to leave the country because his employer withheld his passport. He had gone to Saudi Arabia through recruitment agency New World Overseas Service and was hired by Saud Al Falah Al-Sahli Transport.</v>
      </c>
      <c r="I88" s="1" t="str">
        <f>IF([1]Allegations!K88="","",[1]Allegations!K88)</f>
        <v>Failing to renew visas;Non-payment of Wages;Restricted Mobility;Withholding Passports</v>
      </c>
      <c r="J88" t="str">
        <f>IF([1]Allegations!C88="","",[1]Allegations!C88)</f>
        <v>New World Overseas Service (Recruiter);Saud Al Falah Al-Sahli Transport (Employer)</v>
      </c>
      <c r="K88" t="str">
        <f>IF([1]Allegations!F88="","",[1]Allegations!F88)</f>
        <v>Recruitment agencies;Transport: General</v>
      </c>
      <c r="L88" t="str">
        <f>IF([1]Allegations!G88="","",[1]Allegations!G88)</f>
        <v/>
      </c>
      <c r="M88" t="str">
        <f>IF([1]Allegations!H88="","",[1]Allegations!H88)</f>
        <v/>
      </c>
      <c r="N88" t="str">
        <f>IF([1]Allegations!I88="","",[1]Allegations!I88)</f>
        <v/>
      </c>
      <c r="O88" s="1" t="str">
        <f>IF([1]Allegations!J88="","",[1]Allegations!J88)</f>
        <v/>
      </c>
      <c r="P88" t="str">
        <f>IF([1]Allegations!N88="","",[1]Allegations!N88)</f>
        <v>Yes</v>
      </c>
      <c r="Q88" t="str">
        <f>IF([1]Allegations!O88="","",[1]Allegations!O88)</f>
        <v>Resource Centre</v>
      </c>
      <c r="R88" s="18" t="str">
        <f>IF(AND([1]Allegations!R88="",[1]Allegations!P88=""),"",IF(AND(NOT([1]Allegations!R88=""),[1]Allegations!P88=""),HYPERLINK([1]Allegations!R88),HYPERLINK([1]Allegations!P88)))</f>
        <v>https://www.business-humanrights.org/en/latest-news/saudi-arabia-investigation-into-high-death-rate-among-nepali-workers-finds-unsafe-working-conditions-lack-of-investigations-relatives-left-destitute-cos-did-not-respond/</v>
      </c>
      <c r="S88" s="1" t="str">
        <f>IF([1]Allegations!Q88="","",[1]Allegations!Q88)</f>
        <v>MR contacted the Nepali embassy but received no response. The Resource invited New World Overseas Service to respond; they did not.</v>
      </c>
      <c r="T88" t="str">
        <f t="shared" si="9"/>
        <v>x</v>
      </c>
      <c r="U88" t="str">
        <f t="shared" si="10"/>
        <v>x</v>
      </c>
      <c r="V88" t="str">
        <f t="shared" si="11"/>
        <v/>
      </c>
      <c r="W88" t="str">
        <f t="shared" si="12"/>
        <v/>
      </c>
      <c r="X88" t="str">
        <f t="shared" si="13"/>
        <v/>
      </c>
      <c r="Y88" t="str">
        <f t="shared" si="14"/>
        <v/>
      </c>
      <c r="Z88" t="str">
        <f t="shared" si="15"/>
        <v/>
      </c>
      <c r="AA88" s="1" t="str">
        <f t="shared" si="16"/>
        <v/>
      </c>
      <c r="AB88" s="19" t="str">
        <f t="shared" si="17"/>
        <v>Recruitment agencies;Transport: General</v>
      </c>
    </row>
    <row r="89" spans="1:28" x14ac:dyDescent="0.25">
      <c r="A89" s="1">
        <f>[1]Allegations!V89</f>
        <v>2654</v>
      </c>
      <c r="B89" t="str">
        <f>IF([1]Allegations!S89="Location unknown","Location unknown",VLOOKUP([1]Allegations!S89,[1]!map_alpha2[#Data],2,FALSE))</f>
        <v>United Arab Emirates</v>
      </c>
      <c r="C89" s="17">
        <f>IF([1]Allegations!U89="","",[1]Allegations!U89)</f>
        <v>44134</v>
      </c>
      <c r="D89" s="18" t="str">
        <f>IF([1]Allegations!B89="","",HYPERLINK([1]Allegations!B89))</f>
        <v>https://www.business-humanrights.org/en/latest-news/millions-of-migrant-workers-reportedly-unpaid-abandoned-in-the-gulf-amid-covid-19-crisis-transguard-worker-discloses-experience-of-employment-salary-suspension/</v>
      </c>
      <c r="E89" t="str">
        <f>IF([1]Allegations!M89="","",[1]Allegations!M89)</f>
        <v>News outlet</v>
      </c>
      <c r="F89" t="str">
        <f>IF([1]Allegations!L89="","",[1]Allegations!L89)</f>
        <v>Migrant &amp; immigrant workers (200 - NP - Security companies)</v>
      </c>
      <c r="G89">
        <f>IF([1]Allegations!T89="","",[1]Allegations!T89)</f>
        <v>200</v>
      </c>
      <c r="H89" t="str">
        <f>IF([1]Allegations!X89="","",[1]Allegations!X89)</f>
        <v>In October 2020, the Nation reported on the situation of Nepali workers employed by Transguard in the UAE. One, employed at Dubai airport, reported that when the COVID-19 lockdown happened she was told she was put on indefinite unpaid demobilisation. She reported that the food quality was poor and living conditions were cramped. When she got news that her husband was ill she wanted to resign and leave the country but her request was repeatedly refused; he later died while she was away. When she submitted proof of his death to the company they agreed to let her leave but said she had to fund her repatriation herself. Another worker told the paper he too was placed on unpaid leave and was provided with free but "very bad" food. He and his roommate eventually submitted their resignation and requested repatriation but this was repeatedly denied._x000D_
_x000D_
_x000D_
In April 2021, it was announced that Transguard had signed a framework agreement with the German Pavilion to provide security, cleaning and laundry services during the Dubai Expo. The Resource Centre invited Koelnmesse, the company contracted to organise and run the German Pavilion to set out the human rights due diligence process it undertook prior to contracting Transguard, and to disclose any findings or steps it took to ensure the issues were addressed satisfactorily. The response provided by Koelnmesse’s did not address the request to disclose their due diligence process. The Resource Centre also invited the German Emirati Joint Council for Industry &amp; Commerce to do the same; they provided a response.</v>
      </c>
      <c r="I89" s="1" t="str">
        <f>IF([1]Allegations!K89="","",[1]Allegations!K89)</f>
        <v>Health: General (including workplace health &amp; safety);Non-payment of Wages;Precarious/unsuitable living conditions;Restricted Mobility;Right to food;Withholding Passports</v>
      </c>
      <c r="J89" t="str">
        <f>IF([1]Allegations!C89="","",[1]Allegations!C89)</f>
        <v>Transguard (Employer)</v>
      </c>
      <c r="K89" t="str">
        <f>IF([1]Allegations!F89="","",[1]Allegations!F89)</f>
        <v>Security companies</v>
      </c>
      <c r="L89" t="str">
        <f>IF([1]Allegations!G89="","",[1]Allegations!G89)</f>
        <v/>
      </c>
      <c r="M89" t="str">
        <f>IF([1]Allegations!H89="","",[1]Allegations!H89)</f>
        <v/>
      </c>
      <c r="N89" t="str">
        <f>IF([1]Allegations!I89="","",[1]Allegations!I89)</f>
        <v/>
      </c>
      <c r="O89" s="1" t="str">
        <f>IF([1]Allegations!J89="","",[1]Allegations!J89)</f>
        <v/>
      </c>
      <c r="P89" t="str">
        <f>IF([1]Allegations!N89="","",[1]Allegations!N89)</f>
        <v>Yes</v>
      </c>
      <c r="Q89" t="str">
        <f>IF([1]Allegations!O89="","",[1]Allegations!O89)</f>
        <v>Journalist</v>
      </c>
      <c r="R89" s="18" t="str">
        <f>IF(AND([1]Allegations!R89="",[1]Allegations!P89=""),"",IF(AND(NOT([1]Allegations!R89=""),[1]Allegations!P89=""),HYPERLINK([1]Allegations!R89),HYPERLINK([1]Allegations!P89)))</f>
        <v/>
      </c>
      <c r="S89" s="1" t="str">
        <f>IF([1]Allegations!Q89="","",[1]Allegations!Q89)</f>
        <v>In September 2020, around 200 Nepali workers protested outside Transguard's HR office. Subsequently, many Nepalis were repatriated.</v>
      </c>
      <c r="T89" t="str">
        <f t="shared" si="9"/>
        <v>x</v>
      </c>
      <c r="U89" t="str">
        <f t="shared" si="10"/>
        <v>x</v>
      </c>
      <c r="V89" t="str">
        <f t="shared" si="11"/>
        <v>x</v>
      </c>
      <c r="W89" t="str">
        <f t="shared" si="12"/>
        <v>x</v>
      </c>
      <c r="X89" t="str">
        <f t="shared" si="13"/>
        <v/>
      </c>
      <c r="Y89" t="str">
        <f t="shared" si="14"/>
        <v/>
      </c>
      <c r="Z89" t="str">
        <f t="shared" si="15"/>
        <v/>
      </c>
      <c r="AA89" s="1" t="str">
        <f t="shared" si="16"/>
        <v/>
      </c>
      <c r="AB89" s="19" t="str">
        <f t="shared" si="17"/>
        <v>Security companies</v>
      </c>
    </row>
    <row r="90" spans="1:28" x14ac:dyDescent="0.25">
      <c r="A90" s="1">
        <f>[1]Allegations!V90</f>
        <v>2693</v>
      </c>
      <c r="B90" t="str">
        <f>IF([1]Allegations!S90="Location unknown","Location unknown",VLOOKUP([1]Allegations!S90,[1]!map_alpha2[#Data],2,FALSE))</f>
        <v>United Arab Emirates</v>
      </c>
      <c r="C90" s="17">
        <f>IF([1]Allegations!U90="","",[1]Allegations!U90)</f>
        <v>44321</v>
      </c>
      <c r="D90" s="18" t="str">
        <f>IF([1]Allegations!B90="","",HYPERLINK([1]Allegations!B90))</f>
        <v>https://www.business-humanrights.org/en/latest-news/instagram-fuels-rise-in-black-market-sales-of-maids-into-persian-gulf-servitude/</v>
      </c>
      <c r="E90" t="str">
        <f>IF([1]Allegations!M90="","",[1]Allegations!M90)</f>
        <v>News outlet</v>
      </c>
      <c r="F90" t="str">
        <f>IF([1]Allegations!L90="","",[1]Allegations!L90)</f>
        <v>Migrant &amp; immigrant workers (1 - PH - Domestic worker agencies)</v>
      </c>
      <c r="G90">
        <f>IF([1]Allegations!T90="","",[1]Allegations!T90)</f>
        <v>1</v>
      </c>
      <c r="H90" t="str">
        <f>IF([1]Allegations!X90="","",[1]Allegations!X90)</f>
        <v>A woman worker from the Philippines alleged that a recruitment agent was paid $ 3,500 for placing her in a household. She claimed that she was advertised on Instagram without her permission. She further alleged that her employer used to refuse to feed her.</v>
      </c>
      <c r="I90" s="1" t="str">
        <f>IF([1]Allegations!K90="","",[1]Allegations!K90)</f>
        <v>Forced labour &amp; modern slavery;Health: General (including workplace health &amp; safety);Human Trafficking;Recruitment Fees;Right to food</v>
      </c>
      <c r="J90" t="str">
        <f>IF([1]Allegations!C90="","",[1]Allegations!C90)</f>
        <v>Meta (formerly Facebook) (Recruiter)</v>
      </c>
      <c r="K90" t="str">
        <f>IF([1]Allegations!F90="","",[1]Allegations!F90)</f>
        <v>Advertising &amp; marketing;Internet &amp; social media</v>
      </c>
      <c r="L90" t="str">
        <f>IF([1]Allegations!G90="","",[1]Allegations!G90)</f>
        <v/>
      </c>
      <c r="M90" t="str">
        <f>IF([1]Allegations!H90="","",[1]Allegations!H90)</f>
        <v/>
      </c>
      <c r="N90" t="str">
        <f>IF([1]Allegations!I90="","",[1]Allegations!I90)</f>
        <v/>
      </c>
      <c r="O90" s="1" t="str">
        <f>IF([1]Allegations!J90="","",[1]Allegations!J90)</f>
        <v/>
      </c>
      <c r="P90" t="str">
        <f>IF([1]Allegations!N90="","",[1]Allegations!N90)</f>
        <v>Yes</v>
      </c>
      <c r="Q90" t="str">
        <f>IF([1]Allegations!O90="","",[1]Allegations!O90)</f>
        <v>Journalist</v>
      </c>
      <c r="R90" s="18" t="str">
        <f>IF(AND([1]Allegations!R90="",[1]Allegations!P90=""),"",IF(AND(NOT([1]Allegations!R90=""),[1]Allegations!P90=""),HYPERLINK([1]Allegations!R90),HYPERLINK([1]Allegations!P90)))</f>
        <v/>
      </c>
      <c r="S90" s="1" t="str">
        <f>IF([1]Allegations!Q90="","",[1]Allegations!Q90)</f>
        <v>None reported.</v>
      </c>
      <c r="T90" t="str">
        <f t="shared" si="9"/>
        <v>x</v>
      </c>
      <c r="U90" t="str">
        <f t="shared" si="10"/>
        <v/>
      </c>
      <c r="V90" t="str">
        <f t="shared" si="11"/>
        <v>x</v>
      </c>
      <c r="W90" t="str">
        <f t="shared" si="12"/>
        <v>x</v>
      </c>
      <c r="X90" t="str">
        <f t="shared" si="13"/>
        <v/>
      </c>
      <c r="Y90" t="str">
        <f t="shared" si="14"/>
        <v>x</v>
      </c>
      <c r="Z90" t="str">
        <f t="shared" si="15"/>
        <v/>
      </c>
      <c r="AA90" s="1" t="str">
        <f t="shared" si="16"/>
        <v/>
      </c>
      <c r="AB90" s="19" t="str">
        <f t="shared" si="17"/>
        <v>Advertising &amp; marketing;Internet &amp; social media</v>
      </c>
    </row>
    <row r="91" spans="1:28" x14ac:dyDescent="0.25">
      <c r="A91" s="1">
        <f>[1]Allegations!V91</f>
        <v>2692</v>
      </c>
      <c r="B91" t="str">
        <f>IF([1]Allegations!S91="Location unknown","Location unknown",VLOOKUP([1]Allegations!S91,[1]!map_alpha2[#Data],2,FALSE))</f>
        <v>United Arab Emirates</v>
      </c>
      <c r="C91" s="17">
        <f>IF([1]Allegations!U91="","",[1]Allegations!U91)</f>
        <v>44321</v>
      </c>
      <c r="D91" s="18" t="str">
        <f>IF([1]Allegations!B91="","",HYPERLINK([1]Allegations!B91))</f>
        <v>https://www.business-humanrights.org/en/latest-news/instagram-fuels-rise-in-black-market-sales-of-maids-into-persian-gulf-servitude/</v>
      </c>
      <c r="E91" t="str">
        <f>IF([1]Allegations!M91="","",[1]Allegations!M91)</f>
        <v>News outlet</v>
      </c>
      <c r="F91" t="str">
        <f>IF([1]Allegations!L91="","",[1]Allegations!L91)</f>
        <v>Migrant &amp; immigrant workers (15 - Unknown Location - Domestic worker agencies);Migrant &amp; immigrant workers (1 - KE - Domestic worker agencies)</v>
      </c>
      <c r="G91">
        <f>IF([1]Allegations!T91="","",[1]Allegations!T91)</f>
        <v>16</v>
      </c>
      <c r="H91" t="str">
        <f>IF([1]Allegations!X91="","",[1]Allegations!X91)</f>
        <v>A Kenyan woman alleged that she was advertised on Instagram by a recruitment agency. She claimed that the agent locked her in a room with 15 other women for several weeks. She was sleeping on the floor until the agent found her an employer._x000D_
_x000D_
She also claimed that she was forced to work long hours (5 a.m. until midnight) with no days off, and was paid about $140 less than the recruiter promised her. She was not given a contract and was not allowed to rest when she was ill. When she refused to do the work anymore, the agent threatened her.</v>
      </c>
      <c r="I91" s="1" t="str">
        <f>IF([1]Allegations!K91="","",[1]Allegations!K91)</f>
        <v>Forced labour &amp; modern slavery;Human Trafficking;Intimidation &amp; Threats;Non-payment of Wages;Precarious/unsuitable living conditions;Restricted Mobility</v>
      </c>
      <c r="J91" t="str">
        <f>IF([1]Allegations!C91="","",[1]Allegations!C91)</f>
        <v>Alphasher Recruiting Agency (Unknown);Meta (formerly Facebook) (Unknown)</v>
      </c>
      <c r="K91" t="str">
        <f>IF([1]Allegations!F91="","",[1]Allegations!F91)</f>
        <v>Advertising &amp; marketing;Internet &amp; social media;Recruitment agencies</v>
      </c>
      <c r="L91" t="str">
        <f>IF([1]Allegations!G91="","",[1]Allegations!G91)</f>
        <v/>
      </c>
      <c r="M91" t="str">
        <f>IF([1]Allegations!H91="","",[1]Allegations!H91)</f>
        <v/>
      </c>
      <c r="N91" t="str">
        <f>IF([1]Allegations!I91="","",[1]Allegations!I91)</f>
        <v/>
      </c>
      <c r="O91" s="1" t="str">
        <f>IF([1]Allegations!J91="","",[1]Allegations!J91)</f>
        <v/>
      </c>
      <c r="P91" t="str">
        <f>IF([1]Allegations!N91="","",[1]Allegations!N91)</f>
        <v>Yes</v>
      </c>
      <c r="Q91" t="str">
        <f>IF([1]Allegations!O91="","",[1]Allegations!O91)</f>
        <v>Journalist</v>
      </c>
      <c r="R91" s="18" t="str">
        <f>IF(AND([1]Allegations!R91="",[1]Allegations!P91=""),"",IF(AND(NOT([1]Allegations!R91=""),[1]Allegations!P91=""),HYPERLINK([1]Allegations!R91),HYPERLINK([1]Allegations!P91)))</f>
        <v/>
      </c>
      <c r="S91" s="1" t="str">
        <f>IF([1]Allegations!Q91="","",[1]Allegations!Q91)</f>
        <v>None reported.</v>
      </c>
      <c r="T91" t="str">
        <f t="shared" si="9"/>
        <v>x</v>
      </c>
      <c r="U91" t="str">
        <f t="shared" si="10"/>
        <v>x</v>
      </c>
      <c r="V91" t="str">
        <f t="shared" si="11"/>
        <v/>
      </c>
      <c r="W91" t="str">
        <f t="shared" si="12"/>
        <v>x</v>
      </c>
      <c r="X91" t="str">
        <f t="shared" si="13"/>
        <v>x</v>
      </c>
      <c r="Y91" t="str">
        <f t="shared" si="14"/>
        <v>x</v>
      </c>
      <c r="Z91" t="str">
        <f t="shared" si="15"/>
        <v/>
      </c>
      <c r="AA91" s="1" t="str">
        <f t="shared" si="16"/>
        <v/>
      </c>
      <c r="AB91" s="19" t="str">
        <f t="shared" si="17"/>
        <v>Advertising &amp; marketing;Internet &amp; social media;Recruitment agencies</v>
      </c>
    </row>
    <row r="92" spans="1:28" x14ac:dyDescent="0.25">
      <c r="A92" s="1">
        <f>[1]Allegations!V92</f>
        <v>2668</v>
      </c>
      <c r="B92" t="str">
        <f>IF([1]Allegations!S92="Location unknown","Location unknown",VLOOKUP([1]Allegations!S92,[1]!map_alpha2[#Data],2,FALSE))</f>
        <v>United Arab Emirates</v>
      </c>
      <c r="C92" s="17">
        <f>IF([1]Allegations!U92="","",[1]Allegations!U92)</f>
        <v>44257</v>
      </c>
      <c r="D92" s="18" t="str">
        <f>IF([1]Allegations!B92="","",HYPERLINK([1]Allegations!B92))</f>
        <v>https://www.business-humanrights.org/en/latest-news/paralysed-gulf-workers-wife-demands-cbi-probe-into-activities-of-recruiting-agency/</v>
      </c>
      <c r="E92" t="str">
        <f>IF([1]Allegations!M92="","",[1]Allegations!M92)</f>
        <v>News outlet</v>
      </c>
      <c r="F92" t="str">
        <f>IF([1]Allegations!L92="","",[1]Allegations!L92)</f>
        <v>Migrant &amp; immigrant workers (1 - IN - Unknown Sector)</v>
      </c>
      <c r="G92">
        <f>IF([1]Allegations!T92="","",[1]Allegations!T92)</f>
        <v>1</v>
      </c>
      <c r="H92" t="str">
        <f>IF([1]Allegations!X92="","",[1]Allegations!X92)</f>
        <v>Family members of an Indian man who was working in Dubai when he became paralysed allege that fraudulent conduct by the recruitment agency, Karthik International, meant he was unable to claim under an insurance policy provided by the Pravasi Baharatiya Bima Yojana (PBBY). It is alleged that the recruitment should have used the e-Migrate system and by skipping this the worker is now unable to claim the benefit of the insurance policy. As a result of this alleged fraud, Kokeni Posanna has lost out on Rs 1 lakh (USD1,400) in medical aid.</v>
      </c>
      <c r="I92" s="1" t="str">
        <f>IF([1]Allegations!K92="","",[1]Allegations!K92)</f>
        <v>Health: General (including workplace health &amp; safety);Human Trafficking;Injuries</v>
      </c>
      <c r="J92" t="str">
        <f>IF([1]Allegations!C92="","",[1]Allegations!C92)</f>
        <v>Karthik International (Recruiter)</v>
      </c>
      <c r="K92" t="str">
        <f>IF([1]Allegations!F92="","",[1]Allegations!F92)</f>
        <v>Recruitment agencies</v>
      </c>
      <c r="L92" t="str">
        <f>IF([1]Allegations!G92="","",[1]Allegations!G92)</f>
        <v/>
      </c>
      <c r="M92" t="str">
        <f>IF([1]Allegations!H92="","",[1]Allegations!H92)</f>
        <v/>
      </c>
      <c r="N92" t="str">
        <f>IF([1]Allegations!I92="","",[1]Allegations!I92)</f>
        <v/>
      </c>
      <c r="O92" s="1" t="str">
        <f>IF([1]Allegations!J92="","",[1]Allegations!J92)</f>
        <v/>
      </c>
      <c r="P92" t="str">
        <f>IF([1]Allegations!N92="","",[1]Allegations!N92)</f>
        <v>Yes</v>
      </c>
      <c r="Q92" t="str">
        <f>IF([1]Allegations!O92="","",[1]Allegations!O92)</f>
        <v>Resource Centre</v>
      </c>
      <c r="R92" s="18" t="str">
        <f>IF(AND([1]Allegations!R92="",[1]Allegations!P92=""),"",IF(AND(NOT([1]Allegations!R92=""),[1]Allegations!P92=""),HYPERLINK([1]Allegations!R92),HYPERLINK([1]Allegations!P92)))</f>
        <v>https://www.business-humanrights.org/en/latest-news/india-alleged-fraud-by-recruitment-agency-leaves-paralysed-gulf-worker-unable-to-claim-under-insurance-policy/</v>
      </c>
      <c r="S92" s="1" t="str">
        <f>IF([1]Allegations!Q92="","",[1]Allegations!Q92)</f>
        <v>BHRRC invited Karthik International to respond but it did not.</v>
      </c>
      <c r="T92" t="str">
        <f t="shared" si="9"/>
        <v/>
      </c>
      <c r="U92" t="str">
        <f t="shared" si="10"/>
        <v/>
      </c>
      <c r="V92" t="str">
        <f t="shared" si="11"/>
        <v>x</v>
      </c>
      <c r="W92" t="str">
        <f t="shared" si="12"/>
        <v/>
      </c>
      <c r="X92" t="str">
        <f t="shared" si="13"/>
        <v/>
      </c>
      <c r="Y92" t="str">
        <f t="shared" si="14"/>
        <v>x</v>
      </c>
      <c r="Z92" t="str">
        <f t="shared" si="15"/>
        <v>x</v>
      </c>
      <c r="AA92" s="1" t="str">
        <f t="shared" si="16"/>
        <v/>
      </c>
      <c r="AB92" s="19" t="str">
        <f t="shared" si="17"/>
        <v>Recruitment agencies</v>
      </c>
    </row>
    <row r="93" spans="1:28" x14ac:dyDescent="0.25">
      <c r="A93" s="1">
        <f>[1]Allegations!V93</f>
        <v>2658</v>
      </c>
      <c r="B93" t="str">
        <f>IF([1]Allegations!S93="Location unknown","Location unknown",VLOOKUP([1]Allegations!S93,[1]!map_alpha2[#Data],2,FALSE))</f>
        <v>Bahrain</v>
      </c>
      <c r="C93" s="17">
        <f>IF([1]Allegations!U93="","",[1]Allegations!U93)</f>
        <v>44241</v>
      </c>
      <c r="D93" s="18" t="str">
        <f>IF([1]Allegations!B93="","",HYPERLINK([1]Allegations!B93))</f>
        <v>https://www.business-humanrights.org/en/latest-news/fundament-spc-bahrain/</v>
      </c>
      <c r="E93" t="str">
        <f>IF([1]Allegations!M93="","",[1]Allegations!M93)</f>
        <v>NGO</v>
      </c>
      <c r="F93" t="str">
        <f>IF([1]Allegations!L93="","",[1]Allegations!L93)</f>
        <v>Migrant &amp; immigrant workers (Unknown Number - IN - Construction)</v>
      </c>
      <c r="G93" t="str">
        <f>IF([1]Allegations!T93="","",[1]Allegations!T93)</f>
        <v>Number unknown</v>
      </c>
      <c r="H93" t="str">
        <f>IF([1]Allegations!X93="","",[1]Allegations!X93)</f>
        <v>In June 2020, hundreds of workers at Bahraini construction company Fundament SPC alleged months of non-payment of wages and 150 reportedly had not received their end-of-service benefits, owed months earlier. Business &amp; Human Rights Resource Centre invited Fundament SPC to respond to the allegations of unpaid wages. Fundament SPC denied the allegations in response._x000D_
_x000D_
In July it was reported that the company had reached a settlement agreement to pay workers 35% of their owed wages and benefits along with return flight tickets home, on the promise that the company would pay the workers the remaining amounts three months later. At the time Migrant-Rights.org warned that numerous such agreements are later broken._x000D_
_x000D_
In February 2021, Migrant-Rights published a letter from one of the workers who had been owed wages and taken the settlement agreement. Having returned to India in September 2020, the worker still had not received anything further from the company and despite calling the company manager workers were told he did not have the money to pay them.</v>
      </c>
      <c r="I93" s="1" t="str">
        <f>IF([1]Allegations!K93="","",[1]Allegations!K93)</f>
        <v>Health: General (including workplace health &amp; safety);Non-payment of Wages</v>
      </c>
      <c r="J93" t="str">
        <f>IF([1]Allegations!C93="","",[1]Allegations!C93)</f>
        <v>Fundament SPC (Employer)</v>
      </c>
      <c r="K93" t="str">
        <f>IF([1]Allegations!F93="","",[1]Allegations!F93)</f>
        <v>Construction</v>
      </c>
      <c r="L93" t="str">
        <f>IF([1]Allegations!G93="","",[1]Allegations!G93)</f>
        <v/>
      </c>
      <c r="M93" t="str">
        <f>IF([1]Allegations!H93="","",[1]Allegations!H93)</f>
        <v/>
      </c>
      <c r="N93" t="str">
        <f>IF([1]Allegations!I93="","",[1]Allegations!I93)</f>
        <v/>
      </c>
      <c r="O93" s="1" t="str">
        <f>IF([1]Allegations!J93="","",[1]Allegations!J93)</f>
        <v/>
      </c>
      <c r="P93" t="str">
        <f>IF([1]Allegations!N93="","",[1]Allegations!N93)</f>
        <v>Yes</v>
      </c>
      <c r="Q93" t="str">
        <f>IF([1]Allegations!O93="","",[1]Allegations!O93)</f>
        <v>Resource Centre</v>
      </c>
      <c r="R93" s="18" t="str">
        <f>IF(AND([1]Allegations!R93="",[1]Allegations!P93=""),"",IF(AND(NOT([1]Allegations!R93=""),[1]Allegations!P93=""),HYPERLINK([1]Allegations!R93),HYPERLINK([1]Allegations!P93)))</f>
        <v>https://www.business-humanrights.org/en/latest-news/bahrain-construction-workers-at-fundament-spc-allegedly-fail-to-receive-dues-months-after-settlement-agreement-reached/</v>
      </c>
      <c r="S93" s="1" t="str">
        <f>IF([1]Allegations!Q93="","",[1]Allegations!Q93)</f>
        <v>The official at the Indian embassy in Bahrain who handled the case did not respond to workers' messages or calls. Business &amp; Human Rights Resource Centre invited Fundament SPC to respond to the allegations that they had not honoured the settlement agreement and paid owed monies to workers; their response can be read in full on our website.</v>
      </c>
      <c r="T93" t="str">
        <f t="shared" si="9"/>
        <v>x</v>
      </c>
      <c r="U93" t="str">
        <f t="shared" si="10"/>
        <v/>
      </c>
      <c r="V93" t="str">
        <f t="shared" si="11"/>
        <v>x</v>
      </c>
      <c r="W93" t="str">
        <f t="shared" si="12"/>
        <v/>
      </c>
      <c r="X93" t="str">
        <f t="shared" si="13"/>
        <v/>
      </c>
      <c r="Y93" t="str">
        <f t="shared" si="14"/>
        <v/>
      </c>
      <c r="Z93" t="str">
        <f t="shared" si="15"/>
        <v/>
      </c>
      <c r="AA93" s="1" t="str">
        <f t="shared" si="16"/>
        <v/>
      </c>
      <c r="AB93" s="19" t="str">
        <f t="shared" si="17"/>
        <v>Construction</v>
      </c>
    </row>
    <row r="94" spans="1:28" x14ac:dyDescent="0.25">
      <c r="A94" s="1">
        <f>[1]Allegations!V94</f>
        <v>2426</v>
      </c>
      <c r="B94" t="str">
        <f>IF([1]Allegations!S94="Location unknown","Location unknown",VLOOKUP([1]Allegations!S94,[1]!map_alpha2[#Data],2,FALSE))</f>
        <v>Bahrain</v>
      </c>
      <c r="C94" s="17">
        <f>IF([1]Allegations!U94="","",[1]Allegations!U94)</f>
        <v>44338</v>
      </c>
      <c r="D94" s="18" t="str">
        <f>IF([1]Allegations!B94="","",HYPERLINK([1]Allegations!B94))</f>
        <v>https://www.business-humanrights.org/en/latest-news/bahrain-34-cameroonian-workers-file-complaint-over-non-payment-of-wages-living-conditions-long-working-hours-incl-co-comment/</v>
      </c>
      <c r="E94" t="str">
        <f>IF([1]Allegations!M94="","",[1]Allegations!M94)</f>
        <v>News outlet</v>
      </c>
      <c r="F94" t="str">
        <f>IF([1]Allegations!L94="","",[1]Allegations!L94)</f>
        <v>Migrant &amp; immigrant workers (34 - CM - Labour supplier)</v>
      </c>
      <c r="G94">
        <f>IF([1]Allegations!T94="","",[1]Allegations!T94)</f>
        <v>34</v>
      </c>
      <c r="H94" t="str">
        <f>IF([1]Allegations!X94="","",[1]Allegations!X94)</f>
        <v>34 workers from Cameroon filed a complaint alleging that they did not receive their wages for months. One of them said that they were surviving on bread and water only after working about 12 hours a day. The workers also expressed concerns over their unhygienic living conditions.</v>
      </c>
      <c r="I94" s="1" t="str">
        <f>IF([1]Allegations!K94="","",[1]Allegations!K94)</f>
        <v>Health: General (including workplace health &amp; safety);Non-payment of Wages;Precarious/unsuitable living conditions;Recruitment Fees;Right to food</v>
      </c>
      <c r="J94" t="str">
        <f>IF([1]Allegations!C94="","",[1]Allegations!C94)</f>
        <v>Professional Touch for Services (Employer)</v>
      </c>
      <c r="K94" t="str">
        <f>IF([1]Allegations!F94="","",[1]Allegations!F94)</f>
        <v>Services: General</v>
      </c>
      <c r="L94" t="str">
        <f>IF([1]Allegations!G94="","",[1]Allegations!G94)</f>
        <v/>
      </c>
      <c r="M94" t="str">
        <f>IF([1]Allegations!H94="","",[1]Allegations!H94)</f>
        <v/>
      </c>
      <c r="N94" t="str">
        <f>IF([1]Allegations!I94="","",[1]Allegations!I94)</f>
        <v/>
      </c>
      <c r="O94" s="1" t="str">
        <f>IF([1]Allegations!J94="","",[1]Allegations!J94)</f>
        <v/>
      </c>
      <c r="P94" t="str">
        <f>IF([1]Allegations!N94="","",[1]Allegations!N94)</f>
        <v>Yes</v>
      </c>
      <c r="Q94" t="str">
        <f>IF([1]Allegations!O94="","",[1]Allegations!O94)</f>
        <v>Journalist</v>
      </c>
      <c r="R94" s="18" t="str">
        <f>IF(AND([1]Allegations!R94="",[1]Allegations!P94=""),"",IF(AND(NOT([1]Allegations!R94=""),[1]Allegations!P94=""),HYPERLINK([1]Allegations!R94),HYPERLINK([1]Allegations!P94)))</f>
        <v/>
      </c>
      <c r="S94" s="1" t="str">
        <f>IF([1]Allegations!Q94="","",[1]Allegations!Q94)</f>
        <v>The workers filed complaints and the case is being investigated by the Labour and Social Development Ministry. The company was asked to respond to the raised allegations. The company denied all allegations.</v>
      </c>
      <c r="T94" t="str">
        <f t="shared" si="9"/>
        <v>x</v>
      </c>
      <c r="U94" t="str">
        <f t="shared" si="10"/>
        <v/>
      </c>
      <c r="V94" t="str">
        <f t="shared" si="11"/>
        <v>x</v>
      </c>
      <c r="W94" t="str">
        <f t="shared" si="12"/>
        <v>x</v>
      </c>
      <c r="X94" t="str">
        <f t="shared" si="13"/>
        <v/>
      </c>
      <c r="Y94" t="str">
        <f t="shared" si="14"/>
        <v/>
      </c>
      <c r="Z94" t="str">
        <f t="shared" si="15"/>
        <v/>
      </c>
      <c r="AA94" s="1" t="str">
        <f t="shared" si="16"/>
        <v/>
      </c>
      <c r="AB94" s="19" t="str">
        <f t="shared" si="17"/>
        <v>Services: General</v>
      </c>
    </row>
    <row r="95" spans="1:28" x14ac:dyDescent="0.25">
      <c r="A95" s="1">
        <f>[1]Allegations!V95</f>
        <v>2374</v>
      </c>
      <c r="B95" t="str">
        <f>IF([1]Allegations!S95="Location unknown","Location unknown",VLOOKUP([1]Allegations!S95,[1]!map_alpha2[#Data],2,FALSE))</f>
        <v>Saudi Arabia</v>
      </c>
      <c r="C95" s="17">
        <f>IF([1]Allegations!U95="","",[1]Allegations!U95)</f>
        <v>44181</v>
      </c>
      <c r="D95" s="18" t="str">
        <f>IF([1]Allegations!B95="","",HYPERLINK([1]Allegations!B95))</f>
        <v>https://www.business-humanrights.org/en/latest-news/saudi-arabia-workers-at-huta-marine-strike-to-demand-ten-months-of-unpaid-wages/</v>
      </c>
      <c r="E95" t="str">
        <f>IF([1]Allegations!M95="","",[1]Allegations!M95)</f>
        <v>News outlet</v>
      </c>
      <c r="F95" t="str">
        <f>IF([1]Allegations!L95="","",[1]Allegations!L95)</f>
        <v>Migrant &amp; immigrant workers (1 - YE - Construction);Migrant &amp; immigrant workers (Unknown Number - Africa - Construction);Migrant &amp; immigrant workers (Unknown Number - Asia &amp; Pacific - Construction);Migrant &amp; immigrant workers (Unknown Number - PK - Construction)</v>
      </c>
      <c r="G95" t="str">
        <f>IF([1]Allegations!T95="","",[1]Allegations!T95)</f>
        <v>Number unknown</v>
      </c>
      <c r="H95" t="str">
        <f>IF([1]Allegations!X95="","",[1]Allegations!X95)</f>
        <v>In December 2020 Middle East Eye reported that workers at Huta Marine Group were protesting withheld wages and poor living conditions at the company's head quarters in Saudi Arabia. Workers had reportedly not been paid for a year and the company had shut off electricity and water to their labour camps for theprevious four days. One worker alleged the company was using the pretext of the COVID-19 pandemic as a "cover" not to pay wages.</v>
      </c>
      <c r="I95" s="1" t="str">
        <f>IF([1]Allegations!K95="","",[1]Allegations!K95)</f>
        <v>Non-payment of Wages;Precarious/unsuitable living conditions;Right to food</v>
      </c>
      <c r="J95" t="str">
        <f>IF([1]Allegations!C95="","",[1]Allegations!C95)</f>
        <v>Huta Marine (Employer)</v>
      </c>
      <c r="K95" t="str">
        <f>IF([1]Allegations!F95="","",[1]Allegations!F95)</f>
        <v>Construction;Engineering</v>
      </c>
      <c r="L95" t="str">
        <f>IF([1]Allegations!G95="","",[1]Allegations!G95)</f>
        <v/>
      </c>
      <c r="M95" t="str">
        <f>IF([1]Allegations!H95="","",[1]Allegations!H95)</f>
        <v/>
      </c>
      <c r="N95" t="str">
        <f>IF([1]Allegations!I95="","",[1]Allegations!I95)</f>
        <v/>
      </c>
      <c r="O95" s="1" t="str">
        <f>IF([1]Allegations!J95="","",[1]Allegations!J95)</f>
        <v/>
      </c>
      <c r="P95" t="str">
        <f>IF([1]Allegations!N95="","",[1]Allegations!N95)</f>
        <v>Yes</v>
      </c>
      <c r="Q95" t="str">
        <f>IF([1]Allegations!O95="","",[1]Allegations!O95)</f>
        <v>Journalist</v>
      </c>
      <c r="R95" s="18" t="str">
        <f>IF(AND([1]Allegations!R95="",[1]Allegations!P95=""),"",IF(AND(NOT([1]Allegations!R95=""),[1]Allegations!P95=""),HYPERLINK([1]Allegations!R95),HYPERLINK([1]Allegations!P95)))</f>
        <v/>
      </c>
      <c r="S95" s="1" t="str">
        <f>IF([1]Allegations!Q95="","",[1]Allegations!Q95)</f>
        <v>NGO Impact International called on the Saudi Ministry of Human Resources and Social Development to address the issue for Huta workers. The company did not respond to requests for comment by Middle East Eye. Workers were forced to take credit with shops to buy food and were "starving", forced to protest their condition at the company headquarters.</v>
      </c>
      <c r="T95" t="str">
        <f t="shared" si="9"/>
        <v>x</v>
      </c>
      <c r="U95" t="str">
        <f t="shared" si="10"/>
        <v/>
      </c>
      <c r="V95" t="str">
        <f t="shared" si="11"/>
        <v/>
      </c>
      <c r="W95" t="str">
        <f t="shared" si="12"/>
        <v>x</v>
      </c>
      <c r="X95" t="str">
        <f t="shared" si="13"/>
        <v/>
      </c>
      <c r="Y95" t="str">
        <f t="shared" si="14"/>
        <v/>
      </c>
      <c r="Z95" t="str">
        <f t="shared" si="15"/>
        <v/>
      </c>
      <c r="AA95" s="1" t="str">
        <f t="shared" si="16"/>
        <v/>
      </c>
      <c r="AB95" s="19" t="str">
        <f t="shared" si="17"/>
        <v>Construction;Engineering</v>
      </c>
    </row>
    <row r="96" spans="1:28" x14ac:dyDescent="0.25">
      <c r="A96" s="1">
        <f>[1]Allegations!V96</f>
        <v>2358</v>
      </c>
      <c r="B96" t="str">
        <f>IF([1]Allegations!S96="Location unknown","Location unknown",VLOOKUP([1]Allegations!S96,[1]!map_alpha2[#Data],2,FALSE))</f>
        <v>United Arab Emirates</v>
      </c>
      <c r="C96" s="17">
        <f>IF([1]Allegations!U96="","",[1]Allegations!U96)</f>
        <v>43922</v>
      </c>
      <c r="D96" s="18" t="str">
        <f>IF([1]Allegations!B96="","",HYPERLINK([1]Allegations!B96))</f>
        <v>https://www.business-humanrights.org/en/latest-news/the-cost-of-contagion-the-consequences-of-covid-19-for-migrant-workers-in-the-gulf-2/</v>
      </c>
      <c r="E96" t="str">
        <f>IF([1]Allegations!M96="","",[1]Allegations!M96)</f>
        <v>NGO</v>
      </c>
      <c r="F96" t="str">
        <f>IF([1]Allegations!L96="","",[1]Allegations!L96)</f>
        <v>Migrant &amp; immigrant workers (Unknown Number - IN - Security companies);Migrant &amp; immigrant workers (Unknown Number - NP - Security companies);Migrant &amp; immigrant workers (Unknown Number - PK - Security companies)</v>
      </c>
      <c r="G96" t="str">
        <f>IF([1]Allegations!T96="","",[1]Allegations!T96)</f>
        <v>Number unknown</v>
      </c>
      <c r="H96" t="str">
        <f>IF([1]Allegations!X96="","",[1]Allegations!X96)</f>
        <v>In November 2020, NGO Equidem launched a report highlighting the impact of COVID-19 on migrant workers in Saudi Arabia, Qatar and UAE, based on 206 interviews with workers. Workers at Transguard reported allegations that follow earlier reporting by Migrant-Rights including withheld salaries, verbal mistreatment, end-of-service deductions, deductions for food and insufficient food. The company reportedly did not conduct contractual changes in the proper manner._x000D_
_x000D_
One worker also described discrimination Transguard practiced against workers in terms of pay differentials between nationals and non-nationals. _x000D_
_x000D_
In April 2021, it was announced that Transguard had signed a framework agreement with the German Pavilion to provide security, cleaning and laundry services during the Dubai Expo. The Resource Centre invited Koelnmesse, the company contracted to organise and run the German Pavilion to set out the human rights due diligence process it undertook prior to contracting Transguard, and to disclose any findings or steps it took to ensure the issues were addressed satisfactorily. The response provided by Koelnmesse’s did not address the request to disclose their due diligence process. The Resource Centre also invited the German Emirati Joint Council for Industry &amp; Commerce to do the same; they provided a response.</v>
      </c>
      <c r="I96" s="1" t="str">
        <f>IF([1]Allegations!K96="","",[1]Allegations!K96)</f>
        <v>Intimidation &amp; Threats;Non-payment of Wages;Restricted Mobility;Right to food</v>
      </c>
      <c r="J96" t="str">
        <f>IF([1]Allegations!C96="","",[1]Allegations!C96)</f>
        <v>Transguard (Employer)</v>
      </c>
      <c r="K96" t="str">
        <f>IF([1]Allegations!F96="","",[1]Allegations!F96)</f>
        <v>Security companies</v>
      </c>
      <c r="L96" t="str">
        <f>IF([1]Allegations!G96="","",[1]Allegations!G96)</f>
        <v/>
      </c>
      <c r="M96" t="str">
        <f>IF([1]Allegations!H96="","",[1]Allegations!H96)</f>
        <v/>
      </c>
      <c r="N96" t="str">
        <f>IF([1]Allegations!I96="","",[1]Allegations!I96)</f>
        <v/>
      </c>
      <c r="O96" s="1" t="str">
        <f>IF([1]Allegations!J96="","",[1]Allegations!J96)</f>
        <v/>
      </c>
      <c r="P96" t="str">
        <f>IF([1]Allegations!N96="","",[1]Allegations!N96)</f>
        <v>Yes</v>
      </c>
      <c r="Q96" t="str">
        <f>IF([1]Allegations!O96="","",[1]Allegations!O96)</f>
        <v>Equidem</v>
      </c>
      <c r="R96" s="18" t="str">
        <f>IF(AND([1]Allegations!R96="",[1]Allegations!P96=""),"",IF(AND(NOT([1]Allegations!R96=""),[1]Allegations!P96=""),HYPERLINK([1]Allegations!R96),HYPERLINK([1]Allegations!P96)))</f>
        <v/>
      </c>
      <c r="S96" s="1" t="str">
        <f>IF([1]Allegations!Q96="","",[1]Allegations!Q96)</f>
        <v>None reported.</v>
      </c>
      <c r="T96" t="str">
        <f t="shared" si="9"/>
        <v>x</v>
      </c>
      <c r="U96" t="str">
        <f t="shared" si="10"/>
        <v>x</v>
      </c>
      <c r="V96" t="str">
        <f t="shared" si="11"/>
        <v/>
      </c>
      <c r="W96" t="str">
        <f t="shared" si="12"/>
        <v>x</v>
      </c>
      <c r="X96" t="str">
        <f t="shared" si="13"/>
        <v>x</v>
      </c>
      <c r="Y96" t="str">
        <f t="shared" si="14"/>
        <v/>
      </c>
      <c r="Z96" t="str">
        <f t="shared" si="15"/>
        <v/>
      </c>
      <c r="AA96" s="1" t="str">
        <f t="shared" si="16"/>
        <v/>
      </c>
      <c r="AB96" s="19" t="str">
        <f t="shared" si="17"/>
        <v>Security companies</v>
      </c>
    </row>
    <row r="97" spans="1:28" x14ac:dyDescent="0.25">
      <c r="A97" s="1">
        <f>[1]Allegations!V97</f>
        <v>2354</v>
      </c>
      <c r="B97" t="str">
        <f>IF([1]Allegations!S97="Location unknown","Location unknown",VLOOKUP([1]Allegations!S97,[1]!map_alpha2[#Data],2,FALSE))</f>
        <v>Saudi Arabia</v>
      </c>
      <c r="C97" s="17">
        <f>IF([1]Allegations!U97="","",[1]Allegations!U97)</f>
        <v>44117</v>
      </c>
      <c r="D97" s="18" t="str">
        <f>IF([1]Allegations!B97="","",HYPERLINK([1]Allegations!B97))</f>
        <v>https://www.business-humanrights.org/en/latest-news/alumco-immune-to-strikes-court-ruling-and-continuing-angst-of-workers/</v>
      </c>
      <c r="E97" t="str">
        <f>IF([1]Allegations!M97="","",[1]Allegations!M97)</f>
        <v>NGO</v>
      </c>
      <c r="F97" t="str">
        <f>IF([1]Allegations!L97="","",[1]Allegations!L97)</f>
        <v>Migrant &amp; immigrant workers (1 - PK - Construction);Migrant &amp; immigrant workers (Unknown Number - BD - Construction);Migrant &amp; immigrant workers (Unknown Number - IN - Construction);Migrant &amp; immigrant workers (Unknown Number - PH - Construction)</v>
      </c>
      <c r="G97">
        <f>IF([1]Allegations!T97="","",[1]Allegations!T97)</f>
        <v>150</v>
      </c>
      <c r="H97" t="str">
        <f>IF([1]Allegations!X97="","",[1]Allegations!X97)</f>
        <v>Migrant-Rights.org's investigation finds that migrant workers of the aluminium company Alumco (owned by Ruwad Civil Construction) have not been paid since April 2019. Many of the workers have spent several months campaigning to recover their lost wages. A worker who detailed their plight on Facebook had his account disabled. Facebook subsequently confirmed that the account had been disabled in error and that it had now been restored.</v>
      </c>
      <c r="I97" s="1" t="str">
        <f>IF([1]Allegations!K97="","",[1]Allegations!K97)</f>
        <v>Denial of Freedom of Expression/Assembly;Failing to renew visas;Non-payment of Wages;Right to food;Unfair Dismissal</v>
      </c>
      <c r="J97" t="str">
        <f>IF([1]Allegations!C97="","",[1]Allegations!C97)</f>
        <v>Alumco (part of Ruwad Civil Construction) (Employer);Meta (formerly Facebook) (Unknown)</v>
      </c>
      <c r="K97" t="str">
        <f>IF([1]Allegations!F97="","",[1]Allegations!F97)</f>
        <v>Advertising &amp; marketing;Internet &amp; social media;Metals &amp; steel</v>
      </c>
      <c r="L97" t="str">
        <f>IF([1]Allegations!G97="","",[1]Allegations!G97)</f>
        <v/>
      </c>
      <c r="M97" t="str">
        <f>IF([1]Allegations!H97="","",[1]Allegations!H97)</f>
        <v/>
      </c>
      <c r="N97" t="str">
        <f>IF([1]Allegations!I97="","",[1]Allegations!I97)</f>
        <v/>
      </c>
      <c r="O97" s="1" t="str">
        <f>IF([1]Allegations!J97="","",[1]Allegations!J97)</f>
        <v/>
      </c>
      <c r="P97" t="str">
        <f>IF([1]Allegations!N97="","",[1]Allegations!N97)</f>
        <v>Yes</v>
      </c>
      <c r="Q97" t="str">
        <f>IF([1]Allegations!O97="","",[1]Allegations!O97)</f>
        <v>Resource Centre; NGO</v>
      </c>
      <c r="R97" s="18" t="str">
        <f>IF(AND([1]Allegations!R97="",[1]Allegations!P97=""),"",IF(AND(NOT([1]Allegations!R97=""),[1]Allegations!P97=""),HYPERLINK([1]Allegations!R97),HYPERLINK([1]Allegations!P97)))</f>
        <v>https://www.business-humanrights.org/en/latest-news/saudi-arabia-alumco-part-of-ruwad-civil-construction-accused-of-failing-to-pay-migrant-workers-wages-for-months-leading-to-strikes-risks-of-deportation/</v>
      </c>
      <c r="S97" s="1" t="str">
        <f>IF([1]Allegations!Q97="","",[1]Allegations!Q97)</f>
        <v>The workers interviewed state that they continued to work until July 2019 but then went on strike in an attempt to secure wages from the company which is owned by Ruwad Civil Construction (RCC). In December 40 workers were reportedly given an interim payment of 400 USD and promised the remaining amounts if they continued work; the other 110 workers were told their employment was terminated. In February 2020 a group of 50 workers took the company to court in an attempt to obtain payment and prevent their deportation. In March 2020 the Labour Court issued a decision that the workers should be paid for the period they worked with out pay in 2019 (April-July) but the workers have still not received payment._x000D_
_x000D_
A worker who detailed their plight on Facebook had his account disabled. Facebook subsequently confirmed that the account had been disabled in error and that it had now been restored._x000D_
 _x000D_
We invited Alumco &amp; Ruwad Civil Construction to respond but they did not.</v>
      </c>
      <c r="T97" t="str">
        <f t="shared" si="9"/>
        <v>x</v>
      </c>
      <c r="U97" t="str">
        <f t="shared" si="10"/>
        <v>x</v>
      </c>
      <c r="V97" t="str">
        <f t="shared" si="11"/>
        <v/>
      </c>
      <c r="W97" t="str">
        <f t="shared" si="12"/>
        <v>x</v>
      </c>
      <c r="X97" t="str">
        <f t="shared" si="13"/>
        <v/>
      </c>
      <c r="Y97" t="str">
        <f t="shared" si="14"/>
        <v/>
      </c>
      <c r="Z97" t="str">
        <f t="shared" si="15"/>
        <v/>
      </c>
      <c r="AA97" s="1" t="str">
        <f t="shared" si="16"/>
        <v/>
      </c>
      <c r="AB97" s="19" t="str">
        <f t="shared" si="17"/>
        <v>Advertising &amp; marketing;Internet &amp; social media;Metals &amp; steel</v>
      </c>
    </row>
    <row r="98" spans="1:28" x14ac:dyDescent="0.25">
      <c r="A98" s="1">
        <f>[1]Allegations!V98</f>
        <v>2263</v>
      </c>
      <c r="B98" t="str">
        <f>IF([1]Allegations!S98="Location unknown","Location unknown",VLOOKUP([1]Allegations!S98,[1]!map_alpha2[#Data],2,FALSE))</f>
        <v>United Arab Emirates</v>
      </c>
      <c r="C98" s="17">
        <f>IF([1]Allegations!U98="","",[1]Allegations!U98)</f>
        <v>44013</v>
      </c>
      <c r="D98" s="18" t="str">
        <f>IF([1]Allegations!B98="","",HYPERLINK([1]Allegations!B98))</f>
        <v>https://www.business-humanrights.org/en/latest-news/the-cost-of-contagion-the-consequences-of-covid-19-for-migrant-workers-in-the-gulf-2/</v>
      </c>
      <c r="E98" t="str">
        <f>IF([1]Allegations!M98="","",[1]Allegations!M98)</f>
        <v>NGO</v>
      </c>
      <c r="F98" t="str">
        <f>IF([1]Allegations!L98="","",[1]Allegations!L98)</f>
        <v>Migrant &amp; immigrant workers (1 - BD - Express delivery)</v>
      </c>
      <c r="G98" t="str">
        <f>IF([1]Allegations!T98="","",[1]Allegations!T98)</f>
        <v>Number unknown</v>
      </c>
      <c r="H98" t="str">
        <f>IF([1]Allegations!X98="","",[1]Allegations!X98)</f>
        <v>In November 2020, NGO Equidem launched a report highlighting the impact of COVID-19 on migrant workers in Saudi Arabia, Qatar and UAE, based on 206 interviews with workers. _x000D_
_x000D_
A worker at DHL in Dubai told Equidem he did not get paid for the duration of the lockdown, only for the days they worked and he did not get paid for April or May. He also reported that 93 workers contracted COVID-19; they were isolated and the rest of the workers were advised to socially distance. The worker reported that the number of people in the camp (600) meant that they were unable to do so.</v>
      </c>
      <c r="I98" s="1" t="str">
        <f>IF([1]Allegations!K98="","",[1]Allegations!K98)</f>
        <v>Health: General (including workplace health &amp; safety);Non-payment of Wages;Precarious/unsuitable living conditions</v>
      </c>
      <c r="J98" t="str">
        <f>IF([1]Allegations!C98="","",[1]Allegations!C98)</f>
        <v>DHL (part of Deutsche Post) (Employer)</v>
      </c>
      <c r="K98" t="str">
        <f>IF([1]Allegations!F98="","",[1]Allegations!F98)</f>
        <v>Express delivery</v>
      </c>
      <c r="L98" t="str">
        <f>IF([1]Allegations!G98="","",[1]Allegations!G98)</f>
        <v/>
      </c>
      <c r="M98" t="str">
        <f>IF([1]Allegations!H98="","",[1]Allegations!H98)</f>
        <v/>
      </c>
      <c r="N98" t="str">
        <f>IF([1]Allegations!I98="","",[1]Allegations!I98)</f>
        <v/>
      </c>
      <c r="O98" s="1" t="str">
        <f>IF([1]Allegations!J98="","",[1]Allegations!J98)</f>
        <v/>
      </c>
      <c r="P98" t="str">
        <f>IF([1]Allegations!N98="","",[1]Allegations!N98)</f>
        <v>Yes</v>
      </c>
      <c r="Q98" t="str">
        <f>IF([1]Allegations!O98="","",[1]Allegations!O98)</f>
        <v>Equidem</v>
      </c>
      <c r="R98" s="18" t="str">
        <f>IF(AND([1]Allegations!R98="",[1]Allegations!P98=""),"",IF(AND(NOT([1]Allegations!R98=""),[1]Allegations!P98=""),HYPERLINK([1]Allegations!R98),HYPERLINK([1]Allegations!P98)))</f>
        <v>https://www.equidem.org/danzas-aei-emirates-response/</v>
      </c>
      <c r="S98" s="1" t="str">
        <f>IF([1]Allegations!Q98="","",[1]Allegations!Q98)</f>
        <v>Equidem wrote to DHL to invite them to address concerns raised; a response was received from DANZAS AEI Emirates, who employs the DHL workers.</v>
      </c>
      <c r="T98" t="str">
        <f t="shared" si="9"/>
        <v>x</v>
      </c>
      <c r="U98" t="str">
        <f t="shared" si="10"/>
        <v/>
      </c>
      <c r="V98" t="str">
        <f t="shared" si="11"/>
        <v>x</v>
      </c>
      <c r="W98" t="str">
        <f t="shared" si="12"/>
        <v>x</v>
      </c>
      <c r="X98" t="str">
        <f t="shared" si="13"/>
        <v/>
      </c>
      <c r="Y98" t="str">
        <f t="shared" si="14"/>
        <v/>
      </c>
      <c r="Z98" t="str">
        <f t="shared" si="15"/>
        <v/>
      </c>
      <c r="AA98" s="1" t="str">
        <f t="shared" si="16"/>
        <v/>
      </c>
      <c r="AB98" s="19" t="str">
        <f t="shared" si="17"/>
        <v>Express delivery</v>
      </c>
    </row>
    <row r="99" spans="1:28" x14ac:dyDescent="0.25">
      <c r="A99" s="1">
        <f>[1]Allegations!V99</f>
        <v>2231</v>
      </c>
      <c r="B99" t="str">
        <f>IF([1]Allegations!S99="Location unknown","Location unknown",VLOOKUP([1]Allegations!S99,[1]!map_alpha2[#Data],2,FALSE))</f>
        <v>Saudi Arabia</v>
      </c>
      <c r="C99" s="17">
        <f>IF([1]Allegations!U99="","",[1]Allegations!U99)</f>
        <v>44013</v>
      </c>
      <c r="D99" s="18" t="str">
        <f>IF([1]Allegations!B99="","",HYPERLINK([1]Allegations!B99))</f>
        <v>https://www.business-humanrights.org/en/latest-news/the-cost-of-contagion-the-consequences-of-covid-19-for-migrant-workers-in-the-gulf-2/</v>
      </c>
      <c r="E99" t="str">
        <f>IF([1]Allegations!M99="","",[1]Allegations!M99)</f>
        <v>NGO</v>
      </c>
      <c r="F99" t="str">
        <f>IF([1]Allegations!L99="","",[1]Allegations!L99)</f>
        <v>Migrant &amp; immigrant workers (1 - NP - Construction)</v>
      </c>
      <c r="G99">
        <f>IF([1]Allegations!T99="","",[1]Allegations!T99)</f>
        <v>400</v>
      </c>
      <c r="H99" t="str">
        <f>IF([1]Allegations!X99="","",[1]Allegations!X99)</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a worker at subcontractor M.S. Al-Suwaidi Holding Co. reportedly had not been paid since March 2020. Employees were told they would be paid 50% of their salary but had yet to receive it by July. Workers also reported being forced either to sign a document afreeing to unpaid leave or be terminated. If they refused workers' contracts were terminated immediately and the company had not confirmed whether they would pay salaries on completed work or end-of-service benefits; about 400 workers were affected this way._x000D_
_x000D_
The worker also stated that the company was denying his release of employment letter and he did not know when he could return to his home country.</v>
      </c>
      <c r="I99" s="1" t="str">
        <f>IF([1]Allegations!K99="","",[1]Allegations!K99)</f>
        <v>Non-payment of Wages;Restricted Mobility</v>
      </c>
      <c r="J99" t="str">
        <f>IF([1]Allegations!C99="","",[1]Allegations!C99)</f>
        <v>M.S. Al-Suwaidi Holding (Employer);Saudi Aramco (Client)</v>
      </c>
      <c r="K99" t="str">
        <f>IF([1]Allegations!F99="","",[1]Allegations!F99)</f>
        <v>Construction;Oil, gas &amp; coal</v>
      </c>
      <c r="L99" t="str">
        <f>IF([1]Allegations!G99="","",[1]Allegations!G99)</f>
        <v/>
      </c>
      <c r="M99" t="str">
        <f>IF([1]Allegations!H99="","",[1]Allegations!H99)</f>
        <v/>
      </c>
      <c r="N99" t="str">
        <f>IF([1]Allegations!I99="","",[1]Allegations!I99)</f>
        <v/>
      </c>
      <c r="O99" s="1" t="str">
        <f>IF([1]Allegations!J99="","",[1]Allegations!J99)</f>
        <v/>
      </c>
      <c r="P99" t="str">
        <f>IF([1]Allegations!N99="","",[1]Allegations!N99)</f>
        <v>Yes</v>
      </c>
      <c r="Q99" t="str">
        <f>IF([1]Allegations!O99="","",[1]Allegations!O99)</f>
        <v>NGO</v>
      </c>
      <c r="R99" s="18" t="str">
        <f>IF(AND([1]Allegations!R99="",[1]Allegations!P99=""),"",IF(AND(NOT([1]Allegations!R99=""),[1]Allegations!P99=""),HYPERLINK([1]Allegations!R99),HYPERLINK([1]Allegations!P99)))</f>
        <v/>
      </c>
      <c r="S99" s="1" t="str">
        <f>IF([1]Allegations!Q99="","",[1]Allegations!Q99)</f>
        <v>None of the subcontractors replied to Equidem's sharing the findings; Saudi Aramco did provide a response.</v>
      </c>
      <c r="T99" t="str">
        <f t="shared" si="9"/>
        <v>x</v>
      </c>
      <c r="U99" t="str">
        <f t="shared" si="10"/>
        <v>x</v>
      </c>
      <c r="V99" t="str">
        <f t="shared" si="11"/>
        <v/>
      </c>
      <c r="W99" t="str">
        <f t="shared" si="12"/>
        <v/>
      </c>
      <c r="X99" t="str">
        <f t="shared" si="13"/>
        <v/>
      </c>
      <c r="Y99" t="str">
        <f t="shared" si="14"/>
        <v/>
      </c>
      <c r="Z99" t="str">
        <f t="shared" si="15"/>
        <v/>
      </c>
      <c r="AA99" s="1" t="str">
        <f t="shared" si="16"/>
        <v/>
      </c>
      <c r="AB99" s="19" t="str">
        <f t="shared" si="17"/>
        <v>Construction;Oil, gas &amp; coal</v>
      </c>
    </row>
    <row r="100" spans="1:28" x14ac:dyDescent="0.25">
      <c r="A100" s="1">
        <f>[1]Allegations!V100</f>
        <v>2219</v>
      </c>
      <c r="B100" t="str">
        <f>IF([1]Allegations!S100="Location unknown","Location unknown",VLOOKUP([1]Allegations!S100,[1]!map_alpha2[#Data],2,FALSE))</f>
        <v>Saudi Arabia</v>
      </c>
      <c r="C100" s="17">
        <f>IF([1]Allegations!U100="","",[1]Allegations!U100)</f>
        <v>44114</v>
      </c>
      <c r="D100" s="18" t="str">
        <f>IF([1]Allegations!B100="","",HYPERLINK([1]Allegations!B100))</f>
        <v>https://www.business-humanrights.org/en/latest-news/india-workers-returning-from-saudi-arabia-following-job-losses-reportedly-not-receiving-severance-pay-despite-labour-law-provision/</v>
      </c>
      <c r="E100" t="str">
        <f>IF([1]Allegations!M100="","",[1]Allegations!M100)</f>
        <v>News outlet</v>
      </c>
      <c r="F100" t="str">
        <f>IF([1]Allegations!L100="","",[1]Allegations!L100)</f>
        <v>Migrant &amp; immigrant workers (286 - IN - Construction)</v>
      </c>
      <c r="G100">
        <f>IF([1]Allegations!T100="","",[1]Allegations!T100)</f>
        <v>286</v>
      </c>
      <c r="H100" t="str">
        <f>IF([1]Allegations!X100="","",[1]Allegations!X100)</f>
        <v>In an October 2020 articles in The Hindu and Reuters reported on a pattern of returned workers from Saudi Arabia. 286 employees of Nasser S. Al-Hajiri Corporation (NSH) brought a collective complaint to the Indian government, alleging the company had not paid workers' severance pay, end-of-contract benefits and earnings following COVID-19 terminations. According to one worker they were told they would have to sign "several forms" to regain their passports and tickets. This worker was dependent on severance pay to clear debts but has not yet received it. In February 2021 LBB told the News Minute that some workers who had been sacked in 2005 and 2010 had also approached them.</v>
      </c>
      <c r="I100" s="1" t="str">
        <f>IF([1]Allegations!K100="","",[1]Allegations!K100)</f>
        <v>Non-payment of Wages;Restricted Mobility;Unfair Dismissal;Withholding Passports</v>
      </c>
      <c r="J100" t="str">
        <f>IF([1]Allegations!C100="","",[1]Allegations!C100)</f>
        <v>Nasser S. Al-Hajri Corporation (NSH) (Employer)</v>
      </c>
      <c r="K100" t="str">
        <f>IF([1]Allegations!F100="","",[1]Allegations!F100)</f>
        <v>Construction</v>
      </c>
      <c r="L100" t="str">
        <f>IF([1]Allegations!G100="","",[1]Allegations!G100)</f>
        <v/>
      </c>
      <c r="M100" t="str">
        <f>IF([1]Allegations!H100="","",[1]Allegations!H100)</f>
        <v/>
      </c>
      <c r="N100" t="str">
        <f>IF([1]Allegations!I100="","",[1]Allegations!I100)</f>
        <v/>
      </c>
      <c r="O100" s="1" t="str">
        <f>IF([1]Allegations!J100="","",[1]Allegations!J100)</f>
        <v/>
      </c>
      <c r="P100" t="str">
        <f>IF([1]Allegations!N100="","",[1]Allegations!N100)</f>
        <v>Yes</v>
      </c>
      <c r="Q100" t="str">
        <f>IF([1]Allegations!O100="","",[1]Allegations!O100)</f>
        <v>Journalist</v>
      </c>
      <c r="R100" s="18" t="str">
        <f>IF(AND([1]Allegations!R100="",[1]Allegations!P100=""),"",IF(AND(NOT([1]Allegations!R100=""),[1]Allegations!P100=""),HYPERLINK([1]Allegations!R100),HYPERLINK([1]Allegations!P100)))</f>
        <v/>
      </c>
      <c r="S100" s="1" t="str">
        <f>IF([1]Allegations!Q100="","",[1]Allegations!Q100)</f>
        <v>286 workers filed labour complaints against the company and several who lost their jobs and did not receive severance pay began contacting Lawyers Beyond Borders to highlight their case. By February 2021, LBB had registered 660 complaints._x000D_
 _x000D_
Reuters reported that a collective case filed with the Indian government by the workers is "believed to be the biggest collective case of its kind"._x000D_
 _x000D_
The company issued a statement to The News Minute, denying that they terminated people indiscriminately and maintained that all salaries and other benefits were paid as per law.</v>
      </c>
      <c r="T100" t="str">
        <f t="shared" si="9"/>
        <v>x</v>
      </c>
      <c r="U100" t="str">
        <f t="shared" si="10"/>
        <v>x</v>
      </c>
      <c r="V100" t="str">
        <f t="shared" si="11"/>
        <v/>
      </c>
      <c r="W100" t="str">
        <f t="shared" si="12"/>
        <v/>
      </c>
      <c r="X100" t="str">
        <f t="shared" si="13"/>
        <v/>
      </c>
      <c r="Y100" t="str">
        <f t="shared" si="14"/>
        <v/>
      </c>
      <c r="Z100" t="str">
        <f t="shared" si="15"/>
        <v/>
      </c>
      <c r="AA100" s="1" t="str">
        <f t="shared" si="16"/>
        <v/>
      </c>
      <c r="AB100" s="19" t="str">
        <f t="shared" si="17"/>
        <v>Construction</v>
      </c>
    </row>
    <row r="101" spans="1:28" x14ac:dyDescent="0.25">
      <c r="A101" s="1">
        <f>[1]Allegations!V101</f>
        <v>2210</v>
      </c>
      <c r="B101" t="str">
        <f>IF([1]Allegations!S101="Location unknown","Location unknown",VLOOKUP([1]Allegations!S101,[1]!map_alpha2[#Data],2,FALSE))</f>
        <v>Kuwait</v>
      </c>
      <c r="C101" s="17">
        <f>IF([1]Allegations!U101="","",[1]Allegations!U101)</f>
        <v>44060</v>
      </c>
      <c r="D101" s="18" t="str">
        <f>IF([1]Allegations!B101="","",HYPERLINK([1]Allegations!B101))</f>
        <v>https://www.business-humanrights.org/en/latest-news/21-zimbabweans-stuck-in-kuwait/</v>
      </c>
      <c r="E101" t="str">
        <f>IF([1]Allegations!M101="","",[1]Allegations!M101)</f>
        <v>News outlet</v>
      </c>
      <c r="F101" t="str">
        <f>IF([1]Allegations!L101="","",[1]Allegations!L101)</f>
        <v>Migrant &amp; immigrant workers (21 - ZW - Military/weapons/security equipment: General);Migrant &amp; immigrant workers (29 - MZ - Military/weapons/security equipment: General);Migrant &amp; immigrant workers (75 - Unknown Location - Military/weapons/security equipment: General)</v>
      </c>
      <c r="G101">
        <f>IF([1]Allegations!T101="","",[1]Allegations!T101)</f>
        <v>125</v>
      </c>
      <c r="H101" t="str">
        <f>IF([1]Allegations!X101="","",[1]Allegations!X101)</f>
        <v>In August 2020, the Zim Morning Post reported on the case of over 100 migrant workers, including from Zimbabwe and Mozambique, who were allegedly stranded in Kuwait after their employer, Explomo Technical Services, had not paid them months of salaries and had "abandoned" them at a labour camp in March. When the COVID-19 pandemic began, senior management at the company left Kuwait._x000D_
_x000D_
The workers are reliant on charitable aid and have since lost their accommodation, after Explomo allegedly failed to pay rent. The workers have also said that they do not have adequate access to healthcare, that one worker has died and that they are afraid for their health in the context of the COVID-19 pandemic.</v>
      </c>
      <c r="I101" s="1" t="str">
        <f>IF([1]Allegations!K101="","",[1]Allegations!K101)</f>
        <v>Deaths;Health: General (including workplace health &amp; safety);Non-payment of Wages;Precarious/unsuitable living conditions;Restricted Mobility;Right to food</v>
      </c>
      <c r="J101" t="str">
        <f>IF([1]Allegations!C101="","",[1]Allegations!C101)</f>
        <v>Explomo Technical Services (Employer)</v>
      </c>
      <c r="K101" t="str">
        <f>IF([1]Allegations!F101="","",[1]Allegations!F101)</f>
        <v>Military/weapons/security equipment: General</v>
      </c>
      <c r="L101" t="str">
        <f>IF([1]Allegations!G101="","",[1]Allegations!G101)</f>
        <v/>
      </c>
      <c r="M101" t="str">
        <f>IF([1]Allegations!H101="","",[1]Allegations!H101)</f>
        <v/>
      </c>
      <c r="N101" t="str">
        <f>IF([1]Allegations!I101="","",[1]Allegations!I101)</f>
        <v/>
      </c>
      <c r="O101" s="1" t="str">
        <f>IF([1]Allegations!J101="","",[1]Allegations!J101)</f>
        <v/>
      </c>
      <c r="P101" t="str">
        <f>IF([1]Allegations!N101="","",[1]Allegations!N101)</f>
        <v>Yes</v>
      </c>
      <c r="Q101" t="str">
        <f>IF([1]Allegations!O101="","",[1]Allegations!O101)</f>
        <v>Resource Centre</v>
      </c>
      <c r="R101" s="18" t="str">
        <f>IF(AND([1]Allegations!R101="",[1]Allegations!P101=""),"",IF(AND(NOT([1]Allegations!R101=""),[1]Allegations!P101=""),HYPERLINK([1]Allegations!R101),HYPERLINK([1]Allegations!P101)))</f>
        <v>https://www.business-humanrights.org/en/latest-news/kuwait-workers-at-demolition-co-explomo-allege-non-payment-of-wages-and-abandonment-incl-co-response/</v>
      </c>
      <c r="S101" s="1" t="str">
        <f>IF([1]Allegations!Q101="","",[1]Allegations!Q101)</f>
        <v>The report states that the workers have appealed to both Kuwait and Zimbabwean embassies but had not yet received help. In June they staged a demonstration after they had been unable to contact the authorities "due to the COVID-19 lockdown restrictions"._x000D_
 _x000D_
The Kuwait Ministry of Labour has reportedly ordered the Kuwaiti project sponsor (Sudan Regional Trading &amp; Contracting Co.) to pay the salaries; despite agreeing to do so, the sponsor had not._x000D_
 _x000D_
The workers continue to survive on handouts and have stated they are afraid, with no one to safeguard their health.</v>
      </c>
      <c r="T101" t="str">
        <f t="shared" si="9"/>
        <v>x</v>
      </c>
      <c r="U101" t="str">
        <f t="shared" si="10"/>
        <v>x</v>
      </c>
      <c r="V101" t="str">
        <f t="shared" si="11"/>
        <v>x</v>
      </c>
      <c r="W101" t="str">
        <f t="shared" si="12"/>
        <v>x</v>
      </c>
      <c r="X101" t="str">
        <f t="shared" si="13"/>
        <v/>
      </c>
      <c r="Y101" t="str">
        <f t="shared" si="14"/>
        <v/>
      </c>
      <c r="Z101" t="str">
        <f t="shared" si="15"/>
        <v/>
      </c>
      <c r="AA101" s="1" t="str">
        <f t="shared" si="16"/>
        <v>x</v>
      </c>
      <c r="AB101" s="19" t="str">
        <f t="shared" si="17"/>
        <v>Military/weapons/security equipment: General</v>
      </c>
    </row>
    <row r="102" spans="1:28" x14ac:dyDescent="0.25">
      <c r="A102" s="1">
        <f>[1]Allegations!V102</f>
        <v>2208</v>
      </c>
      <c r="B102" t="str">
        <f>IF([1]Allegations!S102="Location unknown","Location unknown",VLOOKUP([1]Allegations!S102,[1]!map_alpha2[#Data],2,FALSE))</f>
        <v>United Arab Emirates</v>
      </c>
      <c r="C102" s="17">
        <f>IF([1]Allegations!U102="","",[1]Allegations!U102)</f>
        <v>44083</v>
      </c>
      <c r="D102" s="18" t="str">
        <f>IF([1]Allegations!B102="","",HYPERLINK([1]Allegations!B102))</f>
        <v>https://www.business-humanrights.org/en/latest-news/uae-37-employees-of-ambassador-hotel-allege-they-have-not-been-paid-for-2-years-includes-company-comment/</v>
      </c>
      <c r="E102" t="str">
        <f>IF([1]Allegations!M102="","",[1]Allegations!M102)</f>
        <v>News outlet</v>
      </c>
      <c r="F102" t="str">
        <f>IF([1]Allegations!L102="","",[1]Allegations!L102)</f>
        <v>Migrant &amp; immigrant workers (Unknown Number - IN - Hotel)</v>
      </c>
      <c r="G102">
        <f>IF([1]Allegations!T102="","",[1]Allegations!T102)</f>
        <v>37</v>
      </c>
      <c r="H102" t="str">
        <f>IF([1]Allegations!X102="","",[1]Allegations!X102)</f>
        <v>By September 2020, 37 employees at the Dubai Ambassador Hotel have allegedly not been paid for two years and are owed both salary and end-of-service benefits. The workers visas had reportedly expired.</v>
      </c>
      <c r="I102" s="1" t="str">
        <f>IF([1]Allegations!K102="","",[1]Allegations!K102)</f>
        <v>Failing to renew visas;Non-payment of Wages;Right to food</v>
      </c>
      <c r="J102" t="str">
        <f>IF([1]Allegations!C102="","",[1]Allegations!C102)</f>
        <v>Ambassador Hotel Dubai (Employer)</v>
      </c>
      <c r="K102" t="str">
        <f>IF([1]Allegations!F102="","",[1]Allegations!F102)</f>
        <v>Hotel</v>
      </c>
      <c r="L102" t="str">
        <f>IF([1]Allegations!G102="","",[1]Allegations!G102)</f>
        <v/>
      </c>
      <c r="M102" t="str">
        <f>IF([1]Allegations!H102="","",[1]Allegations!H102)</f>
        <v/>
      </c>
      <c r="N102" t="str">
        <f>IF([1]Allegations!I102="","",[1]Allegations!I102)</f>
        <v/>
      </c>
      <c r="O102" s="1" t="str">
        <f>IF([1]Allegations!J102="","",[1]Allegations!J102)</f>
        <v/>
      </c>
      <c r="P102" t="str">
        <f>IF([1]Allegations!N102="","",[1]Allegations!N102)</f>
        <v>Yes</v>
      </c>
      <c r="Q102" t="str">
        <f>IF([1]Allegations!O102="","",[1]Allegations!O102)</f>
        <v>Journalist</v>
      </c>
      <c r="R102" s="18" t="str">
        <f>IF(AND([1]Allegations!R102="",[1]Allegations!P102=""),"",IF(AND(NOT([1]Allegations!R102=""),[1]Allegations!P102=""),HYPERLINK([1]Allegations!R102),HYPERLINK([1]Allegations!P102)))</f>
        <v/>
      </c>
      <c r="S102" s="1" t="str">
        <f>IF([1]Allegations!Q102="","",[1]Allegations!Q102)</f>
        <v>18 workers had filed a complaint at the labour court, received a "favourable" verdict but had still not received wages._x000D_
 _x000D_
 They had since been dependent on charitable aid for food and the Indian Consulate had worked to reach the HR manager who said he himself had not been paid for months._x000D_
 _x000D_
 The hotel owner told the Khaleej Times that he did not have any funding issues himself and could not pay the workers as, due to the COVID-19 pandemic, he did not have management staff in the UAE. When asked about the unpaid salaries he stated that he is "punishing them like a father for their misbehaviour".</v>
      </c>
      <c r="T102" t="str">
        <f t="shared" si="9"/>
        <v>x</v>
      </c>
      <c r="U102" t="str">
        <f t="shared" si="10"/>
        <v>x</v>
      </c>
      <c r="V102" t="str">
        <f t="shared" si="11"/>
        <v/>
      </c>
      <c r="W102" t="str">
        <f t="shared" si="12"/>
        <v>x</v>
      </c>
      <c r="X102" t="str">
        <f t="shared" si="13"/>
        <v/>
      </c>
      <c r="Y102" t="str">
        <f t="shared" si="14"/>
        <v/>
      </c>
      <c r="Z102" t="str">
        <f t="shared" si="15"/>
        <v/>
      </c>
      <c r="AA102" s="1" t="str">
        <f t="shared" si="16"/>
        <v/>
      </c>
      <c r="AB102" s="19" t="str">
        <f t="shared" si="17"/>
        <v>Hotel</v>
      </c>
    </row>
    <row r="103" spans="1:28" x14ac:dyDescent="0.25">
      <c r="A103" s="1">
        <f>[1]Allegations!V103</f>
        <v>2205</v>
      </c>
      <c r="B103" t="str">
        <f>IF([1]Allegations!S103="Location unknown","Location unknown",VLOOKUP([1]Allegations!S103,[1]!map_alpha2[#Data],2,FALSE))</f>
        <v>United Arab Emirates</v>
      </c>
      <c r="C103" s="17">
        <f>IF([1]Allegations!U103="","",[1]Allegations!U103)</f>
        <v>44082</v>
      </c>
      <c r="D103" s="18" t="str">
        <f>IF([1]Allegations!B103="","",HYPERLINK([1]Allegations!B103))</f>
        <v>https://www.business-humanrights.org/en/latest-news/uae-alleged-unethical-recruitment-unpaid-wages-among-tranguard-workers-returned-home-amid-covid-19-incl-co-statement/</v>
      </c>
      <c r="E103" t="str">
        <f>IF([1]Allegations!M103="","",[1]Allegations!M103)</f>
        <v>NGO</v>
      </c>
      <c r="F103" t="str">
        <f>IF([1]Allegations!L103="","",[1]Allegations!L103)</f>
        <v>Migrant &amp; immigrant workers (Unknown Number - IN - Security companies);Migrant &amp; immigrant workers (Unknown Number - NP - Security companies);Migrant &amp; immigrant workers (Unknown Number - PK - Security companies)</v>
      </c>
      <c r="G103" t="str">
        <f>IF([1]Allegations!T103="","",[1]Allegations!T103)</f>
        <v>Number unknown</v>
      </c>
      <c r="H103" t="str">
        <f>IF([1]Allegations!X103="","",[1]Allegations!X103)</f>
        <v>In September 2020, Migrant-Rights.org reported on a case labour abuse alleged against Transguard in the UAE. Workers alleged a range of labour abuses by Transguard including not paying the minimum wage stated in contracts, paying only "a small amount" while delaying the start of work, paying for food in addition to a food allowance, being unable to cook food at the camp and having salaries deducted for camp food._x000D_
_x000D_
The recruitment agency that had supplied them to Transguard also faces allegations of abuse including charging extortionate recruitment fees that are several times higher than the legal limit; workers felt they had no choice but to pay it to obtain a job. Workers had taken loans to cover recruitment fees._x000D_
_x000D_
When workers were recalled from project sites they had been supplied to during the COVID-19 pandemic (including Dubai airport), they were threatened to be silent as "the company management was not in favour of keeping workers and paying them". Many workers stated they had been forced to submit resignations despite ongoing contracts. _x000D_
_x000D_
In April 2021, it was announced that Transguard had signed a framework agreement with the German Pavilion to provide security, cleaning and laundry services during the Dubai Expo. The Resource Centre invited Koelnmesse, the company contracted to organise and run the German Pavilion to set out the human rights due diligence process it undertook prior to contracting Transguard, and to disclose any findings or steps it took to ensure the issues were addressed satisfactorily. The response provided by Koelnmesse’s did not address the request to disclose their due diligence process. The Resource Centre also invited the German Emirati Joint Council for Industry &amp; Commerce to do the same; they provided a response.</v>
      </c>
      <c r="I103" s="1" t="str">
        <f>IF([1]Allegations!K103="","",[1]Allegations!K103)</f>
        <v>Contract Substitution;Debt Bondage;Forced labour &amp; modern slavery;Health: General (including workplace health &amp; safety);Intimidation &amp; Threats;Non-payment of Wages;Recruitment Fees;Restricted Mobility;Right to food</v>
      </c>
      <c r="J103" t="str">
        <f>IF([1]Allegations!C103="","",[1]Allegations!C103)</f>
        <v>Emirates Group (Other Value Chain Entity);River Overseas (Recruiter);Transguard (Employer)</v>
      </c>
      <c r="K103" t="str">
        <f>IF([1]Allegations!F103="","",[1]Allegations!F103)</f>
        <v>Recruitment agencies;Security companies</v>
      </c>
      <c r="L103" t="str">
        <f>IF([1]Allegations!G103="","",[1]Allegations!G103)</f>
        <v/>
      </c>
      <c r="M103" t="str">
        <f>IF([1]Allegations!H103="","",[1]Allegations!H103)</f>
        <v/>
      </c>
      <c r="N103" t="str">
        <f>IF([1]Allegations!I103="","",[1]Allegations!I103)</f>
        <v/>
      </c>
      <c r="O103" s="1" t="str">
        <f>IF([1]Allegations!J103="","",[1]Allegations!J103)</f>
        <v/>
      </c>
      <c r="P103" t="str">
        <f>IF([1]Allegations!N103="","",[1]Allegations!N103)</f>
        <v>Yes</v>
      </c>
      <c r="Q103" t="str">
        <f>IF([1]Allegations!O103="","",[1]Allegations!O103)</f>
        <v>NGO</v>
      </c>
      <c r="R103" s="18" t="str">
        <f>IF(AND([1]Allegations!R103="",[1]Allegations!P103=""),"",IF(AND(NOT([1]Allegations!R103=""),[1]Allegations!P103=""),HYPERLINK([1]Allegations!R103),HYPERLINK([1]Allegations!P103)))</f>
        <v/>
      </c>
      <c r="S103" s="1" t="str">
        <f>IF([1]Allegations!Q103="","",[1]Allegations!Q103)</f>
        <v>Transguard stated that they had been working proactively with the Nepalese embassy to repatriate an "idle pool" of 3,100 workers; they stated they were paying for tickets of employees going on annual leave or who are "idle" but not those who have resigned or been terminated as per UAE law. They stated that they were forced to take out of active work 12,000 workers._x000D_
 _x000D_
Migrant-Rights.org did not receive responses from parent Emirates Group or the recruitment agency in Nepal, River Overseas.</v>
      </c>
      <c r="T103" t="str">
        <f t="shared" si="9"/>
        <v>x</v>
      </c>
      <c r="U103" t="str">
        <f t="shared" si="10"/>
        <v>x</v>
      </c>
      <c r="V103" t="str">
        <f t="shared" si="11"/>
        <v>x</v>
      </c>
      <c r="W103" t="str">
        <f t="shared" si="12"/>
        <v>x</v>
      </c>
      <c r="X103" t="str">
        <f t="shared" si="13"/>
        <v>x</v>
      </c>
      <c r="Y103" t="str">
        <f t="shared" si="14"/>
        <v>x</v>
      </c>
      <c r="Z103" t="str">
        <f t="shared" si="15"/>
        <v/>
      </c>
      <c r="AA103" s="1" t="str">
        <f t="shared" si="16"/>
        <v/>
      </c>
      <c r="AB103" s="19" t="str">
        <f t="shared" si="17"/>
        <v>Recruitment agencies;Security companies</v>
      </c>
    </row>
    <row r="104" spans="1:28" x14ac:dyDescent="0.25">
      <c r="A104" s="1">
        <f>[1]Allegations!V104</f>
        <v>2157</v>
      </c>
      <c r="B104" t="str">
        <f>IF([1]Allegations!S104="Location unknown","Location unknown",VLOOKUP([1]Allegations!S104,[1]!map_alpha2[#Data],2,FALSE))</f>
        <v>Saudi Arabia</v>
      </c>
      <c r="C104" s="17">
        <f>IF([1]Allegations!U104="","",[1]Allegations!U104)</f>
        <v>44047</v>
      </c>
      <c r="D104" s="18" t="str">
        <f>IF([1]Allegations!B104="","",HYPERLINK([1]Allegations!B104))</f>
        <v>https://www.business-humanrights.org/en/latest-news/saudi-arabia-filipino-workers-at-restauranter-mapco-reliant-on-aid-during-lockdown-now-lacking-regular-pay-documentation/</v>
      </c>
      <c r="E104" t="str">
        <f>IF([1]Allegations!M104="","",[1]Allegations!M104)</f>
        <v>NGO</v>
      </c>
      <c r="F104" t="str">
        <f>IF([1]Allegations!L104="","",[1]Allegations!L104)</f>
        <v>Migrant &amp; immigrant workers (47 - PH - Catering &amp; food services)</v>
      </c>
      <c r="G104">
        <f>IF([1]Allegations!T104="","",[1]Allegations!T104)</f>
        <v>47</v>
      </c>
      <c r="H104" t="str">
        <f>IF([1]Allegations!X104="","",[1]Allegations!X104)</f>
        <v>7 employees of Mohammed Al Arfaj and Partners Co. (MAPCO) returned to work in August 2020, but instead of being paid their monthly contracted salary found they were being paid as a percentage of turnover. The workers allegea range of abusive practices against MAPCO, including being left without food, income, valid residency permits, medical insurance or payroll insurance. They were afraid to leave their cramped accommodation without legal status. _x000D_
_x000D_
The company blamed the COVID-19 pandemic for the delay in documentation - some workers had started in November 2019 and salary delays pre-dated the pandemic. Workers allege wage delays of between one and two months' salary. Workers also allege that they faced harrassment and were threatened with eviction for refusing to continue unpaid work. _x000D_
_x000D_
A further 40 subcontracted workers say that MAPCO failed to pay the manpower agencies employing them and they also face wage delays.</v>
      </c>
      <c r="I104" s="1" t="str">
        <f>IF([1]Allegations!K104="","",[1]Allegations!K104)</f>
        <v>Failing to renew visas;Health: General (including workplace health &amp; safety);Intimidation &amp; Threats;Non-payment of Wages;Precarious/unsuitable living conditions;Restricted Mobility;Right to food</v>
      </c>
      <c r="J104" t="str">
        <f>IF([1]Allegations!C104="","",[1]Allegations!C104)</f>
        <v>Mohammed Al Arfaj and Partners Co. (MAPCO) (Employer)</v>
      </c>
      <c r="K104" t="str">
        <f>IF([1]Allegations!F104="","",[1]Allegations!F104)</f>
        <v>Restaurants &amp; bars</v>
      </c>
      <c r="L104" t="str">
        <f>IF([1]Allegations!G104="","",[1]Allegations!G104)</f>
        <v/>
      </c>
      <c r="M104" t="str">
        <f>IF([1]Allegations!H104="","",[1]Allegations!H104)</f>
        <v/>
      </c>
      <c r="N104" t="str">
        <f>IF([1]Allegations!I104="","",[1]Allegations!I104)</f>
        <v/>
      </c>
      <c r="O104" s="1" t="str">
        <f>IF([1]Allegations!J104="","",[1]Allegations!J104)</f>
        <v/>
      </c>
      <c r="P104" t="str">
        <f>IF([1]Allegations!N104="","",[1]Allegations!N104)</f>
        <v>Yes</v>
      </c>
      <c r="Q104" t="str">
        <f>IF([1]Allegations!O104="","",[1]Allegations!O104)</f>
        <v>NGO</v>
      </c>
      <c r="R104" s="18" t="str">
        <f>IF(AND([1]Allegations!R104="",[1]Allegations!P104=""),"",IF(AND(NOT([1]Allegations!R104=""),[1]Allegations!P104=""),HYPERLINK([1]Allegations!R104),HYPERLINK([1]Allegations!P104)))</f>
        <v/>
      </c>
      <c r="S104" s="1" t="str">
        <f>IF([1]Allegations!Q104="","",[1]Allegations!Q104)</f>
        <v>The workers say that MAPCO "made no efforts to process their exit visas and secure their repatriation flights". They filed a complaint at the Ministry of Human Resources and Social Development, but it is operating at only 70% capacity at the time of writing. _x000D_
 _x000D_
The company has reportedly twice promised to settle wages and dues, without doing so. The last meeting with the workers, HR and the Philippines embassy labour attaché has not resulted in progress.</v>
      </c>
      <c r="T104" t="str">
        <f t="shared" si="9"/>
        <v>x</v>
      </c>
      <c r="U104" t="str">
        <f t="shared" si="10"/>
        <v>x</v>
      </c>
      <c r="V104" t="str">
        <f t="shared" si="11"/>
        <v>x</v>
      </c>
      <c r="W104" t="str">
        <f t="shared" si="12"/>
        <v>x</v>
      </c>
      <c r="X104" t="str">
        <f t="shared" si="13"/>
        <v>x</v>
      </c>
      <c r="Y104" t="str">
        <f t="shared" si="14"/>
        <v/>
      </c>
      <c r="Z104" t="str">
        <f t="shared" si="15"/>
        <v/>
      </c>
      <c r="AA104" s="1" t="str">
        <f t="shared" si="16"/>
        <v/>
      </c>
      <c r="AB104" s="19" t="str">
        <f t="shared" si="17"/>
        <v>Restaurants &amp; bars</v>
      </c>
    </row>
    <row r="105" spans="1:28" x14ac:dyDescent="0.25">
      <c r="A105" s="1">
        <f>[1]Allegations!V105</f>
        <v>2153</v>
      </c>
      <c r="B105" t="str">
        <f>IF([1]Allegations!S105="Location unknown","Location unknown",VLOOKUP([1]Allegations!S105,[1]!map_alpha2[#Data],2,FALSE))</f>
        <v>Kuwait</v>
      </c>
      <c r="C105" s="17">
        <f>IF([1]Allegations!U105="","",[1]Allegations!U105)</f>
        <v>44053</v>
      </c>
      <c r="D105" s="18" t="str">
        <f>IF([1]Allegations!B105="","",HYPERLINK([1]Allegations!B105))</f>
        <v>https://www.business-humanrights.org/en/latest-news/no-pay-for-5-months-passports-withheld-indians-stranded-in-kuwait-plead-for-help/</v>
      </c>
      <c r="E105" t="str">
        <f>IF([1]Allegations!M105="","",[1]Allegations!M105)</f>
        <v>News outlet</v>
      </c>
      <c r="F105" t="str">
        <f>IF([1]Allegations!L105="","",[1]Allegations!L105)</f>
        <v>Migrant &amp; immigrant workers (37 - IN - Construction);Migrant &amp; immigrant workers (Unknown Number - BD - Construction);Migrant &amp; immigrant workers (Unknown Number - NP - Construction)</v>
      </c>
      <c r="G105">
        <f>IF([1]Allegations!T105="","",[1]Allegations!T105)</f>
        <v>88</v>
      </c>
      <c r="H105" t="str">
        <f>IF([1]Allegations!X105="","",[1]Allegations!X105)</f>
        <v>In August 2020, The News Minute reported that a group of 88 Asian construction workers, among them 37 Indian workers, have been stranded in Kuwait for months awaiting five months' worth of wages. They worked throughout the COVID-19 pandemic lockdown in Kuwait but have allegedly not received their wages.</v>
      </c>
      <c r="I105" s="1" t="str">
        <f>IF([1]Allegations!K105="","",[1]Allegations!K105)</f>
        <v>Contract Substitution;Health: General (including workplace health &amp; safety);Intimidation &amp; Threats;Non-payment of Wages;Precarious/unsuitable living conditions;Restricted Mobility;Right to food;Withholding Passports</v>
      </c>
      <c r="J105" t="str">
        <f>IF([1]Allegations!C105="","",[1]Allegations!C105)</f>
        <v>Al Raqeeb Buildings General Contracting Co. (Employer)</v>
      </c>
      <c r="K105" t="str">
        <f>IF([1]Allegations!F105="","",[1]Allegations!F105)</f>
        <v>Construction</v>
      </c>
      <c r="L105" t="str">
        <f>IF([1]Allegations!G105="","",[1]Allegations!G105)</f>
        <v/>
      </c>
      <c r="M105" t="str">
        <f>IF([1]Allegations!H105="","",[1]Allegations!H105)</f>
        <v/>
      </c>
      <c r="N105" t="str">
        <f>IF([1]Allegations!I105="","",[1]Allegations!I105)</f>
        <v/>
      </c>
      <c r="O105" s="1" t="str">
        <f>IF([1]Allegations!J105="","",[1]Allegations!J105)</f>
        <v/>
      </c>
      <c r="P105" t="str">
        <f>IF([1]Allegations!N105="","",[1]Allegations!N105)</f>
        <v>Yes</v>
      </c>
      <c r="Q105" t="str">
        <f>IF([1]Allegations!O105="","",[1]Allegations!O105)</f>
        <v>Resource Centre</v>
      </c>
      <c r="R105" s="18" t="str">
        <f>IF(AND([1]Allegations!R105="",[1]Allegations!P105=""),"",IF(AND(NOT([1]Allegations!R105=""),[1]Allegations!P105=""),HYPERLINK([1]Allegations!R105),HYPERLINK([1]Allegations!P105)))</f>
        <v>https://www.business-humanrights.org/en/latest-news/kuwait-al-raqeeb-co-reportedly-withholding-wages-passports-from-stranded-workers/</v>
      </c>
      <c r="S105" s="1" t="str">
        <f>IF([1]Allegations!Q105="","",[1]Allegations!Q105)</f>
        <v>They state that they tried to engage with the company several times, finally protesting outside the Kuwaiti Ministry of Manpower. The workers also allege that occasions the company disconnected electricity and water, with police reconnecting the electricity. They are dependent on charitable food aid and have reportedly received verbal threats from their employer._x000D_
 _x000D_
Business &amp; Human Rights Resource Centre invited Al-Raqeeb to respond to the allegations in the article; they did not respond.</v>
      </c>
      <c r="T105" t="str">
        <f t="shared" si="9"/>
        <v>x</v>
      </c>
      <c r="U105" t="str">
        <f t="shared" si="10"/>
        <v>x</v>
      </c>
      <c r="V105" t="str">
        <f t="shared" si="11"/>
        <v>x</v>
      </c>
      <c r="W105" t="str">
        <f t="shared" si="12"/>
        <v>x</v>
      </c>
      <c r="X105" t="str">
        <f t="shared" si="13"/>
        <v>x</v>
      </c>
      <c r="Y105" t="str">
        <f t="shared" si="14"/>
        <v/>
      </c>
      <c r="Z105" t="str">
        <f t="shared" si="15"/>
        <v/>
      </c>
      <c r="AA105" s="1" t="str">
        <f t="shared" si="16"/>
        <v/>
      </c>
      <c r="AB105" s="19" t="str">
        <f t="shared" si="17"/>
        <v>Construction</v>
      </c>
    </row>
    <row r="106" spans="1:28" x14ac:dyDescent="0.25">
      <c r="A106" s="1">
        <f>[1]Allegations!V106</f>
        <v>2150</v>
      </c>
      <c r="B106" t="str">
        <f>IF([1]Allegations!S106="Location unknown","Location unknown",VLOOKUP([1]Allegations!S106,[1]!map_alpha2[#Data],2,FALSE))</f>
        <v>United Arab Emirates</v>
      </c>
      <c r="C106" s="17">
        <f>IF([1]Allegations!U106="","",[1]Allegations!U106)</f>
        <v>43984</v>
      </c>
      <c r="D106" s="18" t="str">
        <f>IF([1]Allegations!B106="","",HYPERLINK([1]Allegations!B106))</f>
        <v>https://www.business-humanrights.org/en/latest-news/video-reporting-by-the-lede-on-allegedly-unpaid-emaar-properties-workers/</v>
      </c>
      <c r="E106" t="str">
        <f>IF([1]Allegations!M106="","",[1]Allegations!M106)</f>
        <v>News outlet</v>
      </c>
      <c r="F106" t="str">
        <f>IF([1]Allegations!L106="","",[1]Allegations!L106)</f>
        <v>Migrant &amp; immigrant workers (250 - IN - Real estate: General)</v>
      </c>
      <c r="G106">
        <f>IF([1]Allegations!T106="","",[1]Allegations!T106)</f>
        <v>250</v>
      </c>
      <c r="H106" t="str">
        <f>IF([1]Allegations!X106="","",[1]Allegations!X106)</f>
        <v>In July 2020, The Lede reported that 250 Indian workers were stranded in a labour camp in Dubai, seeking help from Indian authorities in Kerala. They stated they had not been paid for three months and were stranded. They also did not have valid insurance cards and were told they had to pay for repatriation flights.</v>
      </c>
      <c r="I106" s="1" t="str">
        <f>IF([1]Allegations!K106="","",[1]Allegations!K106)</f>
        <v>Health: General (including workplace health &amp; safety);Non-payment of Wages;Restricted Mobility</v>
      </c>
      <c r="J106" t="str">
        <f>IF([1]Allegations!C106="","",[1]Allegations!C106)</f>
        <v>Emaar Properties (Employer)</v>
      </c>
      <c r="K106" t="str">
        <f>IF([1]Allegations!F106="","",[1]Allegations!F106)</f>
        <v>Property development;Property management</v>
      </c>
      <c r="L106" t="str">
        <f>IF([1]Allegations!G106="","",[1]Allegations!G106)</f>
        <v/>
      </c>
      <c r="M106" t="str">
        <f>IF([1]Allegations!H106="","",[1]Allegations!H106)</f>
        <v/>
      </c>
      <c r="N106" t="str">
        <f>IF([1]Allegations!I106="","",[1]Allegations!I106)</f>
        <v/>
      </c>
      <c r="O106" s="1" t="str">
        <f>IF([1]Allegations!J106="","",[1]Allegations!J106)</f>
        <v/>
      </c>
      <c r="P106" t="str">
        <f>IF([1]Allegations!N106="","",[1]Allegations!N106)</f>
        <v>Yes</v>
      </c>
      <c r="Q106" t="str">
        <f>IF([1]Allegations!O106="","",[1]Allegations!O106)</f>
        <v>Resource Centre</v>
      </c>
      <c r="R106" s="18" t="str">
        <f>IF(AND([1]Allegations!R106="",[1]Allegations!P106=""),"",IF(AND(NOT([1]Allegations!R106=""),[1]Allegations!P106=""),HYPERLINK([1]Allegations!R106),HYPERLINK([1]Allegations!P106)))</f>
        <v>https://www.business-humanrights.org/en/latest-news/uae-emaar-properties-indian-migrant-workers-say-they-are-stranded-in-co-camp-beg-for-help-to-get-home/</v>
      </c>
      <c r="S106" s="1" t="str">
        <f>IF([1]Allegations!Q106="","",[1]Allegations!Q106)</f>
        <v>Not reported. Emaar did not respond to an invitation to comment from Business &amp; Human Rights Resource Centre.</v>
      </c>
      <c r="T106" t="str">
        <f t="shared" si="9"/>
        <v>x</v>
      </c>
      <c r="U106" t="str">
        <f t="shared" si="10"/>
        <v>x</v>
      </c>
      <c r="V106" t="str">
        <f t="shared" si="11"/>
        <v>x</v>
      </c>
      <c r="W106" t="str">
        <f t="shared" si="12"/>
        <v/>
      </c>
      <c r="X106" t="str">
        <f t="shared" si="13"/>
        <v/>
      </c>
      <c r="Y106" t="str">
        <f t="shared" si="14"/>
        <v/>
      </c>
      <c r="Z106" t="str">
        <f t="shared" si="15"/>
        <v/>
      </c>
      <c r="AA106" s="1" t="str">
        <f t="shared" si="16"/>
        <v/>
      </c>
      <c r="AB106" s="19" t="str">
        <f t="shared" si="17"/>
        <v>Property development;Property management</v>
      </c>
    </row>
    <row r="107" spans="1:28" x14ac:dyDescent="0.25">
      <c r="A107" s="1">
        <f>[1]Allegations!V107</f>
        <v>2149</v>
      </c>
      <c r="B107" t="str">
        <f>IF([1]Allegations!S107="Location unknown","Location unknown",VLOOKUP([1]Allegations!S107,[1]!map_alpha2[#Data],2,FALSE))</f>
        <v>United Arab Emirates</v>
      </c>
      <c r="C107" s="17">
        <f>IF([1]Allegations!U107="","",[1]Allegations!U107)</f>
        <v>44012</v>
      </c>
      <c r="D107" s="18" t="str">
        <f>IF([1]Allegations!B107="","",HYPERLINK([1]Allegations!B107))</f>
        <v>https://www.business-humanrights.org/en/latest-news/g4s-employees-in-uae-live-on-food-donations/</v>
      </c>
      <c r="E107" t="str">
        <f>IF([1]Allegations!M107="","",[1]Allegations!M107)</f>
        <v>NGO</v>
      </c>
      <c r="F107" t="str">
        <f>IF([1]Allegations!L107="","",[1]Allegations!L107)</f>
        <v>Migrant &amp; immigrant workers (Unknown Number - EG - Security companies);Migrant &amp; immigrant workers (Unknown Number - IN - Security companies);Migrant &amp; immigrant workers (Unknown Number - LK - Security companies);Migrant &amp; immigrant workers (Unknown Number - PH - Security companies);Migrant &amp; immigrant workers (Unknown Number - PK - Security companies)</v>
      </c>
      <c r="G107">
        <f>IF([1]Allegations!T107="","",[1]Allegations!T107)</f>
        <v>1000</v>
      </c>
      <c r="H107" t="str">
        <f>IF([1]Allegations!X107="","",[1]Allegations!X107)</f>
        <v>In June 2020, Migrant-Rights.org reported that at least 1,000 employees of UK-based security company G4S are reliant on community donations for food and other amenities after their contracts with the company were suspended or terminated in March. As per UAE law, the workers have remained in company accommodation, but have not received salary since March. Some workers have exhausted their end-of-service benefits on food._x000D_
_x000D_
Migrant-rights.org also highlighted that while the UAE response to the COVID-19 pandemic permits companies to renegotiate workers' contracts, it is unclear if G4S workers' suspensions are in line with the new regulations, as this requires workers' advance and written consent.</v>
      </c>
      <c r="I107" s="1" t="str">
        <f>IF([1]Allegations!K107="","",[1]Allegations!K107)</f>
        <v>Health: General (including workplace health &amp; safety);Non-payment of Wages;Precarious/unsuitable living conditions;Right to food</v>
      </c>
      <c r="J107" t="str">
        <f>IF([1]Allegations!C107="","",[1]Allegations!C107)</f>
        <v>G4S (Employer)</v>
      </c>
      <c r="K107" t="str">
        <f>IF([1]Allegations!F107="","",[1]Allegations!F107)</f>
        <v>Security companies</v>
      </c>
      <c r="L107" t="str">
        <f>IF([1]Allegations!G107="","",[1]Allegations!G107)</f>
        <v/>
      </c>
      <c r="M107" t="str">
        <f>IF([1]Allegations!H107="","",[1]Allegations!H107)</f>
        <v/>
      </c>
      <c r="N107" t="str">
        <f>IF([1]Allegations!I107="","",[1]Allegations!I107)</f>
        <v/>
      </c>
      <c r="O107" s="1" t="str">
        <f>IF([1]Allegations!J107="","",[1]Allegations!J107)</f>
        <v/>
      </c>
      <c r="P107" t="str">
        <f>IF([1]Allegations!N107="","",[1]Allegations!N107)</f>
        <v>Yes</v>
      </c>
      <c r="Q107" t="str">
        <f>IF([1]Allegations!O107="","",[1]Allegations!O107)</f>
        <v>NGO</v>
      </c>
      <c r="R107" s="18" t="str">
        <f>IF(AND([1]Allegations!R107="",[1]Allegations!P107=""),"",IF(AND(NOT([1]Allegations!R107=""),[1]Allegations!P107=""),HYPERLINK([1]Allegations!R107),HYPERLINK([1]Allegations!P107)))</f>
        <v/>
      </c>
      <c r="S107" s="1" t="str">
        <f>IF([1]Allegations!Q107="","",[1]Allegations!Q107)</f>
        <v>The company is now funding the repatriation of workers whose visas have been cancelled, but some who remain report being transferred to accommodations where they are not permitted to use cooking facilities and air-conditioning does not work, although the company has said it will address it._x000D_
 _x000D_
A spokesperson for G4S told Migrant-rights.org, “We have been proactively providing free accommodation, soap and hand sanitiser, and more than 40,000 meals in the past two months. We are also in the process of repatriating more than 900 people, regardless of cost. More than 450 people have returned to their country of origin so far, and a further 460 will return home in coming weeks... G4S has agreed with some employees to grant paid leave and/or unpaid leave to employees where there is no work for them to undertake."_x000D_
 _x000D_
G4S provided a statement including background information which can be read in full.</v>
      </c>
      <c r="T107" t="str">
        <f t="shared" si="9"/>
        <v>x</v>
      </c>
      <c r="U107" t="str">
        <f t="shared" si="10"/>
        <v/>
      </c>
      <c r="V107" t="str">
        <f t="shared" si="11"/>
        <v>x</v>
      </c>
      <c r="W107" t="str">
        <f t="shared" si="12"/>
        <v>x</v>
      </c>
      <c r="X107" t="str">
        <f t="shared" si="13"/>
        <v/>
      </c>
      <c r="Y107" t="str">
        <f t="shared" si="14"/>
        <v/>
      </c>
      <c r="Z107" t="str">
        <f t="shared" si="15"/>
        <v/>
      </c>
      <c r="AA107" s="1" t="str">
        <f t="shared" si="16"/>
        <v/>
      </c>
      <c r="AB107" s="19" t="str">
        <f t="shared" si="17"/>
        <v>Security companies</v>
      </c>
    </row>
    <row r="108" spans="1:28" x14ac:dyDescent="0.25">
      <c r="A108" s="1">
        <f>[1]Allegations!V108</f>
        <v>2147</v>
      </c>
      <c r="B108" t="str">
        <f>IF([1]Allegations!S108="Location unknown","Location unknown",VLOOKUP([1]Allegations!S108,[1]!map_alpha2[#Data],2,FALSE))</f>
        <v>Saudi Arabia</v>
      </c>
      <c r="C108" s="17">
        <f>IF([1]Allegations!U108="","",[1]Allegations!U108)</f>
        <v>44019</v>
      </c>
      <c r="D108" s="18" t="str">
        <f>IF([1]Allegations!B108="","",HYPERLINK([1]Allegations!B108))</f>
        <v>https://www.business-humanrights.org/en/latest-news/domestic-workers-in-gulf-states-face-covid-19-job-losses-abuse-from-recruitment-agencies/</v>
      </c>
      <c r="E108" t="str">
        <f>IF([1]Allegations!M108="","",[1]Allegations!M108)</f>
        <v>News outlet</v>
      </c>
      <c r="F108" t="str">
        <f>IF([1]Allegations!L108="","",[1]Allegations!L108)</f>
        <v>Migrant &amp; immigrant workers (Unknown Number - KE - Domestic worker agencies);Migrant &amp; immigrant workers (Unknown Number - UG - Domestic worker agencies)</v>
      </c>
      <c r="G108">
        <f>IF([1]Allegations!T108="","",[1]Allegations!T108)</f>
        <v>9</v>
      </c>
      <c r="H108" t="str">
        <f>IF([1]Allegations!X108="","",[1]Allegations!X108)</f>
        <v>In July 2020, the New York Times reported on the case of nine women from Kenya and Uganda who lost their jobs in Saudi Arabia due to the COVID-19 crisis, but on seeking help from their recruiting agency were imprisoned and abused by them. One is six months pregnant and has not been offered health care. Another was chained to the wall. The women were only receiving one meal a day and do not know when they will be released. They also alleged that they agency had taken their passports.</v>
      </c>
      <c r="I108" s="1" t="str">
        <f>IF([1]Allegations!K108="","",[1]Allegations!K108)</f>
        <v>Beatings &amp; violence;Health: General (including workplace health &amp; safety);Precarious/unsuitable living conditions;Restricted Mobility;Right to food;Withholding Passports</v>
      </c>
      <c r="J108" t="str">
        <f>IF([1]Allegations!C108="","",[1]Allegations!C108)</f>
        <v>Almuhait Recruitment (Recruiter)</v>
      </c>
      <c r="K108" t="str">
        <f>IF([1]Allegations!F108="","",[1]Allegations!F108)</f>
        <v>Recruitment agencies</v>
      </c>
      <c r="L108" t="str">
        <f>IF([1]Allegations!G108="","",[1]Allegations!G108)</f>
        <v/>
      </c>
      <c r="M108" t="str">
        <f>IF([1]Allegations!H108="","",[1]Allegations!H108)</f>
        <v/>
      </c>
      <c r="N108" t="str">
        <f>IF([1]Allegations!I108="","",[1]Allegations!I108)</f>
        <v/>
      </c>
      <c r="O108" s="1" t="str">
        <f>IF([1]Allegations!J108="","",[1]Allegations!J108)</f>
        <v/>
      </c>
      <c r="P108" t="str">
        <f>IF([1]Allegations!N108="","",[1]Allegations!N108)</f>
        <v>Yes</v>
      </c>
      <c r="Q108" t="str">
        <f>IF([1]Allegations!O108="","",[1]Allegations!O108)</f>
        <v>Journalist</v>
      </c>
      <c r="R108" s="18" t="str">
        <f>IF(AND([1]Allegations!R108="",[1]Allegations!P108=""),"",IF(AND(NOT([1]Allegations!R108=""),[1]Allegations!P108=""),HYPERLINK([1]Allegations!R108),HYPERLINK([1]Allegations!P108)))</f>
        <v/>
      </c>
      <c r="S108" s="1" t="str">
        <f>IF([1]Allegations!Q108="","",[1]Allegations!Q108)</f>
        <v>After the New York Times contacted Almuhait Recruitment about the women's situation, several of the women, including the pregnant woman, were taken to hospital for medical checkups and COVID-19 tests._x000D_
 _x000D_
The Kenyan ambassador to Saudi Arabia stated that it was the responsibility of Saudi Arabia to ensure the safety of migrant workers there._x000D_
 _x000D_
The NYT report states that it is the responsibility of the agency that recruited the Kenyan women in Kenya to help them home; the agency is no longer answering its phone or responding to messages.</v>
      </c>
      <c r="T108" t="str">
        <f t="shared" si="9"/>
        <v/>
      </c>
      <c r="U108" t="str">
        <f t="shared" si="10"/>
        <v>x</v>
      </c>
      <c r="V108" t="str">
        <f t="shared" si="11"/>
        <v>x</v>
      </c>
      <c r="W108" t="str">
        <f t="shared" si="12"/>
        <v>x</v>
      </c>
      <c r="X108" t="str">
        <f t="shared" si="13"/>
        <v>x</v>
      </c>
      <c r="Y108" t="str">
        <f t="shared" si="14"/>
        <v/>
      </c>
      <c r="Z108" t="str">
        <f t="shared" si="15"/>
        <v/>
      </c>
      <c r="AA108" s="1" t="str">
        <f t="shared" si="16"/>
        <v/>
      </c>
      <c r="AB108" s="19" t="str">
        <f t="shared" si="17"/>
        <v>Recruitment agencies</v>
      </c>
    </row>
    <row r="109" spans="1:28" x14ac:dyDescent="0.25">
      <c r="A109" s="1">
        <f>[1]Allegations!V109</f>
        <v>2144</v>
      </c>
      <c r="B109" t="str">
        <f>IF([1]Allegations!S109="Location unknown","Location unknown",VLOOKUP([1]Allegations!S109,[1]!map_alpha2[#Data],2,FALSE))</f>
        <v>Bahrain</v>
      </c>
      <c r="C109" s="17">
        <f>IF([1]Allegations!U109="","",[1]Allegations!U109)</f>
        <v>43970</v>
      </c>
      <c r="D109" s="18" t="str">
        <f>IF([1]Allegations!B109="","",HYPERLINK([1]Allegations!B109))</f>
        <v>https://www.business-humanrights.org/en/latest-news/food-coupons-help-for-unpaid-hotels-group-workers/</v>
      </c>
      <c r="E109" t="str">
        <f>IF([1]Allegations!M109="","",[1]Allegations!M109)</f>
        <v>News outlet</v>
      </c>
      <c r="F109" t="str">
        <f>IF([1]Allegations!L109="","",[1]Allegations!L109)</f>
        <v>Migrant &amp; immigrant workers (200 - Unknown Location - Hotel)</v>
      </c>
      <c r="G109">
        <f>IF([1]Allegations!T109="","",[1]Allegations!T109)</f>
        <v>200</v>
      </c>
      <c r="H109" t="str">
        <f>IF([1]Allegations!X109="","",[1]Allegations!X109)</f>
        <v>In May 2020 allegations emerged that 200 workers, employed in different hotels in Bahrain operated by the Ramee Group of Hotels, had been left unpaid since January 2020. The workers of a number of nationalities were said to be living in "dire" conditions.</v>
      </c>
      <c r="I109" s="1" t="str">
        <f>IF([1]Allegations!K109="","",[1]Allegations!K109)</f>
        <v>Non-payment of Wages;Precarious/unsuitable living conditions;Right to food</v>
      </c>
      <c r="J109" t="str">
        <f>IF([1]Allegations!C109="","",[1]Allegations!C109)</f>
        <v>Ramee Group of Hotels (Employer)</v>
      </c>
      <c r="K109" t="str">
        <f>IF([1]Allegations!F109="","",[1]Allegations!F109)</f>
        <v>Hotel</v>
      </c>
      <c r="L109" t="str">
        <f>IF([1]Allegations!G109="","",[1]Allegations!G109)</f>
        <v/>
      </c>
      <c r="M109" t="str">
        <f>IF([1]Allegations!H109="","",[1]Allegations!H109)</f>
        <v/>
      </c>
      <c r="N109" t="str">
        <f>IF([1]Allegations!I109="","",[1]Allegations!I109)</f>
        <v/>
      </c>
      <c r="O109" s="1" t="str">
        <f>IF([1]Allegations!J109="","",[1]Allegations!J109)</f>
        <v/>
      </c>
      <c r="P109" t="str">
        <f>IF([1]Allegations!N109="","",[1]Allegations!N109)</f>
        <v>Yes</v>
      </c>
      <c r="Q109" t="str">
        <f>IF([1]Allegations!O109="","",[1]Allegations!O109)</f>
        <v>Resource Centre</v>
      </c>
      <c r="R109" s="18" t="str">
        <f>IF(AND([1]Allegations!R109="",[1]Allegations!P109=""),"",IF(AND(NOT([1]Allegations!R109=""),[1]Allegations!P109=""),HYPERLINK([1]Allegations!R109),HYPERLINK([1]Allegations!P109)))</f>
        <v>https://www.business-humanrights.org/en/latest-news/bahrain-ramee-group-of-hotels-workers-left-unpaid-for-6-months-living-in-dire-conditions-co-did-not-respond/</v>
      </c>
      <c r="S109" s="1" t="str">
        <f>IF([1]Allegations!Q109="","",[1]Allegations!Q109)</f>
        <v>The workers were being supported by the General Federation of Bahrain Trade Union, who had provided food coupons and taken up the case with the Labour and Social Development Ministry. GDN Online were told by a company representative that the delay in resolution was due to the economic impact of the COVID-19 pandemic.</v>
      </c>
      <c r="T109" t="str">
        <f t="shared" si="9"/>
        <v>x</v>
      </c>
      <c r="U109" t="str">
        <f t="shared" si="10"/>
        <v/>
      </c>
      <c r="V109" t="str">
        <f t="shared" si="11"/>
        <v/>
      </c>
      <c r="W109" t="str">
        <f t="shared" si="12"/>
        <v>x</v>
      </c>
      <c r="X109" t="str">
        <f t="shared" si="13"/>
        <v/>
      </c>
      <c r="Y109" t="str">
        <f t="shared" si="14"/>
        <v/>
      </c>
      <c r="Z109" t="str">
        <f t="shared" si="15"/>
        <v/>
      </c>
      <c r="AA109" s="1" t="str">
        <f t="shared" si="16"/>
        <v/>
      </c>
      <c r="AB109" s="19" t="str">
        <f t="shared" si="17"/>
        <v>Hotel</v>
      </c>
    </row>
    <row r="110" spans="1:28" x14ac:dyDescent="0.25">
      <c r="A110" s="1">
        <f>[1]Allegations!V110</f>
        <v>2143</v>
      </c>
      <c r="B110" t="str">
        <f>IF([1]Allegations!S110="Location unknown","Location unknown",VLOOKUP([1]Allegations!S110,[1]!map_alpha2[#Data],2,FALSE))</f>
        <v>Bahrain</v>
      </c>
      <c r="C110" s="17">
        <f>IF([1]Allegations!U110="","",[1]Allegations!U110)</f>
        <v>44008</v>
      </c>
      <c r="D110" s="18" t="str">
        <f>IF([1]Allegations!B110="","",HYPERLINK([1]Allegations!B110))</f>
        <v>https://www.business-humanrights.org/en/latest-news/we-are-all-going-to-die-here/</v>
      </c>
      <c r="E110" t="str">
        <f>IF([1]Allegations!M110="","",[1]Allegations!M110)</f>
        <v>NGO</v>
      </c>
      <c r="F110" t="str">
        <f>IF([1]Allegations!L110="","",[1]Allegations!L110)</f>
        <v>Migrant &amp; immigrant workers (Unknown Number - BD - Construction);Migrant &amp; immigrant workers (Unknown Number - IN - Construction)</v>
      </c>
      <c r="G110">
        <f>IF([1]Allegations!T110="","",[1]Allegations!T110)</f>
        <v>150</v>
      </c>
      <c r="H110" t="str">
        <f>IF([1]Allegations!X110="","",[1]Allegations!X110)</f>
        <v>By June 2020, Migrant Rights reported that 150 workers at Orlando Construction Co. had not been paid for between three and six months. 30 workers are reported to have resigned, awaiting salaries, others continue to work without pay._x000D_
_x000D_
The workers were living in a "dilapidated camp" without food or income. At the time of writing a number had tested positive for COVID-19 but only two had been transferred to a quarantine facility. Another worker who tested positive was self-isolating in a separate room in the labour camp with more symptomatic workers; while they had been allocated separate washing facilities, they shared the same cooking and dining spaces with the rest of the workers._x000D_
_x000D_
The company is also reportedly in possession of workers' passports and will only release them and provide flight tickets home for workers on condition that they give up wage and settlement claims.</v>
      </c>
      <c r="I110" s="1" t="str">
        <f>IF([1]Allegations!K110="","",[1]Allegations!K110)</f>
        <v>Health: General (including workplace health &amp; safety);Intimidation &amp; Threats;Non-payment of Wages;Precarious/unsuitable living conditions;Right to food;Withholding Passports</v>
      </c>
      <c r="J110" t="str">
        <f>IF([1]Allegations!C110="","",[1]Allegations!C110)</f>
        <v>Orlando Construction Co. (Employer)</v>
      </c>
      <c r="K110" t="str">
        <f>IF([1]Allegations!F110="","",[1]Allegations!F110)</f>
        <v>Construction</v>
      </c>
      <c r="L110" t="str">
        <f>IF([1]Allegations!G110="","",[1]Allegations!G110)</f>
        <v/>
      </c>
      <c r="M110" t="str">
        <f>IF([1]Allegations!H110="","",[1]Allegations!H110)</f>
        <v/>
      </c>
      <c r="N110" t="str">
        <f>IF([1]Allegations!I110="","",[1]Allegations!I110)</f>
        <v/>
      </c>
      <c r="O110" s="1" t="str">
        <f>IF([1]Allegations!J110="","",[1]Allegations!J110)</f>
        <v/>
      </c>
      <c r="P110" t="str">
        <f>IF([1]Allegations!N110="","",[1]Allegations!N110)</f>
        <v>Yes</v>
      </c>
      <c r="Q110" t="str">
        <f>IF([1]Allegations!O110="","",[1]Allegations!O110)</f>
        <v>Resource Centre; NGO</v>
      </c>
      <c r="R110" s="18" t="str">
        <f>IF(AND([1]Allegations!R110="",[1]Allegations!P110=""),"",IF(AND(NOT([1]Allegations!R110=""),[1]Allegations!P110=""),HYPERLINK([1]Allegations!R110),HYPERLINK([1]Allegations!P110)))</f>
        <v>https://www.business-humanrights.org/en/latest-news/bahrain-covid-19-outbreak-among-orlando-construction-workers-awaiting-labour-ministry-decision-on-withheld-wages-passports-co-did-not-respond/</v>
      </c>
      <c r="S110" s="1" t="str">
        <f>IF([1]Allegations!Q110="","",[1]Allegations!Q110)</f>
        <v>Orlando Construction Co.'s owner had previously promised to pay overdue wages by specific dates, but then failed to do so._x000D_
_x000D_
In May 2020 workers registered a complaint with the Labour Ministry resulting in one month's pay from the company. The Ministry of Labour is currently in negotiations with the company owners.</v>
      </c>
      <c r="T110" t="str">
        <f t="shared" si="9"/>
        <v>x</v>
      </c>
      <c r="U110" t="str">
        <f t="shared" si="10"/>
        <v>x</v>
      </c>
      <c r="V110" t="str">
        <f t="shared" si="11"/>
        <v>x</v>
      </c>
      <c r="W110" t="str">
        <f t="shared" si="12"/>
        <v>x</v>
      </c>
      <c r="X110" t="str">
        <f t="shared" si="13"/>
        <v>x</v>
      </c>
      <c r="Y110" t="str">
        <f t="shared" si="14"/>
        <v/>
      </c>
      <c r="Z110" t="str">
        <f t="shared" si="15"/>
        <v/>
      </c>
      <c r="AA110" s="1" t="str">
        <f t="shared" si="16"/>
        <v/>
      </c>
      <c r="AB110" s="19" t="str">
        <f t="shared" si="17"/>
        <v>Construction</v>
      </c>
    </row>
    <row r="111" spans="1:28" x14ac:dyDescent="0.25">
      <c r="A111" s="1">
        <f>[1]Allegations!V111</f>
        <v>2134</v>
      </c>
      <c r="B111" t="str">
        <f>IF([1]Allegations!S111="Location unknown","Location unknown",VLOOKUP([1]Allegations!S111,[1]!map_alpha2[#Data],2,FALSE))</f>
        <v>Bahrain</v>
      </c>
      <c r="C111" s="17">
        <f>IF([1]Allegations!U111="","",[1]Allegations!U111)</f>
        <v>43991</v>
      </c>
      <c r="D111" s="18" t="str">
        <f>IF([1]Allegations!B111="","",HYPERLINK([1]Allegations!B111))</f>
        <v>https://www.business-humanrights.org/en/latest-news/prestigious-construction-company-in-bahrain-leaves-workers-in-despair/</v>
      </c>
      <c r="E111" t="str">
        <f>IF([1]Allegations!M111="","",[1]Allegations!M111)</f>
        <v>NGO</v>
      </c>
      <c r="F111" t="str">
        <f>IF([1]Allegations!L111="","",[1]Allegations!L111)</f>
        <v>Migrant &amp; immigrant workers (Unknown Number - BD - Construction);Migrant &amp; immigrant workers (Unknown Number - IN - Construction);Migrant &amp; immigrant workers (Unknown Number - PK - Construction)</v>
      </c>
      <c r="G111">
        <f>IF([1]Allegations!T111="","",[1]Allegations!T111)</f>
        <v>700</v>
      </c>
      <c r="H111" t="str">
        <f>IF([1]Allegations!X111="","",[1]Allegations!X111)</f>
        <v>In June 2020, Migrant Rights reported on the case of 700 workers owed up to 8 months of wages by construction company Fundament SPC. They continue to work on projects. In May, Migrant Rights reported that nearly 100 workers from Fundament protested their unpaid wages at their labour camp.</v>
      </c>
      <c r="I111" s="1" t="str">
        <f>IF([1]Allegations!K111="","",[1]Allegations!K111)</f>
        <v>Denial of Freedom of Expression/Assembly;Failing to renew visas;Intimidation &amp; Threats;Non-payment of Wages;Precarious/unsuitable living conditions;Right to food</v>
      </c>
      <c r="J111" t="str">
        <f>IF([1]Allegations!C111="","",[1]Allegations!C111)</f>
        <v>Fundament SPC (Employer)</v>
      </c>
      <c r="K111" t="str">
        <f>IF([1]Allegations!F111="","",[1]Allegations!F111)</f>
        <v>Construction</v>
      </c>
      <c r="L111" t="str">
        <f>IF([1]Allegations!G111="","",[1]Allegations!G111)</f>
        <v/>
      </c>
      <c r="M111" t="str">
        <f>IF([1]Allegations!H111="","",[1]Allegations!H111)</f>
        <v/>
      </c>
      <c r="N111" t="str">
        <f>IF([1]Allegations!I111="","",[1]Allegations!I111)</f>
        <v/>
      </c>
      <c r="O111" s="1" t="str">
        <f>IF([1]Allegations!J111="","",[1]Allegations!J111)</f>
        <v/>
      </c>
      <c r="P111" t="str">
        <f>IF([1]Allegations!N111="","",[1]Allegations!N111)</f>
        <v>Yes</v>
      </c>
      <c r="Q111" t="str">
        <f>IF([1]Allegations!O111="","",[1]Allegations!O111)</f>
        <v>Resource Centre; NGO</v>
      </c>
      <c r="R111" s="18" t="str">
        <f>IF(AND([1]Allegations!R111="",[1]Allegations!P111=""),"",IF(AND(NOT([1]Allegations!R111=""),[1]Allegations!P111=""),HYPERLINK([1]Allegations!R111),HYPERLINK([1]Allegations!P111)))</f>
        <v>https://www.business-humanrights.org/en/latest-news/bahrain-700-workers-at-fundament-spc-allegedly-facing-8-months-of-unpaid-wages-incl-co-response/</v>
      </c>
      <c r="S111" s="1" t="str">
        <f>IF([1]Allegations!Q111="","",[1]Allegations!Q111)</f>
        <v>150 of the workers who resigned between six and eight months ago are still awaiting their end-of-service benefits. They live, stranded, in a separate labour camp while they wait for the outcome of a labour complaint, lodged with the Ministry of Labour on 31 May. Their visas are expired and they struggle to survive without food and money._x000D_
 _x000D_
Migrant Rights called on the Bahrain Govt. to use the billion dollar fund, established to pay Bahraini employees in the private sector during the COVID-19 pandemic, to pay the workers._x000D_
 _x000D_
Business &amp; Human Rights Resource Centre invited Fundament SPC to respond to the allegations of unpaid wages. They denied the allegations._x000D_
 _x000D_
In July, GDN Online reported that the 150 resigned workers came to an agreement with the company. The settlement agreement is less that what was owed to them (35%) and Migrant Rights warn that this is not the first time settlements are reached, only to be broken later. They added that two workers had been punished for filing complaints at the Labour Ministry. GDN Online also reported that workers had participated in a protest before being stopped by police, and that charities continued to provide essential food aid to workers in the camp.</v>
      </c>
      <c r="T111" t="str">
        <f t="shared" si="9"/>
        <v>x</v>
      </c>
      <c r="U111" t="str">
        <f t="shared" si="10"/>
        <v>x</v>
      </c>
      <c r="V111" t="str">
        <f t="shared" si="11"/>
        <v/>
      </c>
      <c r="W111" t="str">
        <f t="shared" si="12"/>
        <v>x</v>
      </c>
      <c r="X111" t="str">
        <f t="shared" si="13"/>
        <v>x</v>
      </c>
      <c r="Y111" t="str">
        <f t="shared" si="14"/>
        <v/>
      </c>
      <c r="Z111" t="str">
        <f t="shared" si="15"/>
        <v/>
      </c>
      <c r="AA111" s="1" t="str">
        <f t="shared" si="16"/>
        <v/>
      </c>
      <c r="AB111" s="19" t="str">
        <f t="shared" si="17"/>
        <v>Construction</v>
      </c>
    </row>
    <row r="112" spans="1:28" x14ac:dyDescent="0.25">
      <c r="A112" s="1">
        <f>[1]Allegations!V112</f>
        <v>2126</v>
      </c>
      <c r="B112" t="str">
        <f>IF([1]Allegations!S112="Location unknown","Location unknown",VLOOKUP([1]Allegations!S112,[1]!map_alpha2[#Data],2,FALSE))</f>
        <v>United Arab Emirates</v>
      </c>
      <c r="C112" s="17">
        <f>IF([1]Allegations!U112="","",[1]Allegations!U112)</f>
        <v>43970</v>
      </c>
      <c r="D112" s="18" t="str">
        <f>IF([1]Allegations!B112="","",HYPERLINK([1]Allegations!B112))</f>
        <v>https://www.business-humanrights.org/en/latest-news/uae-police-arrest-dozens-of-unpaid-striking-workers-as-riots-break-out-in-abu-dhabi/</v>
      </c>
      <c r="E112" t="str">
        <f>IF([1]Allegations!M112="","",[1]Allegations!M112)</f>
        <v>News outlet</v>
      </c>
      <c r="F112" t="str">
        <f>IF([1]Allegations!L112="","",[1]Allegations!L112)</f>
        <v>Migrant &amp; immigrant workers (Unknown Number - Unknown Location - Finance &amp; banking)</v>
      </c>
      <c r="G112">
        <f>IF([1]Allegations!T112="","",[1]Allegations!T112)</f>
        <v>100</v>
      </c>
      <c r="H112" t="str">
        <f>IF([1]Allegations!X112="","",[1]Allegations!X112)</f>
        <v>In May 2020, The New Arab reported on a case of striking workers employed by Sawaeed Holding Co. The UAE workers had allegedly not been paid salaries for three months.</v>
      </c>
      <c r="I112" s="1" t="str">
        <f>IF([1]Allegations!K112="","",[1]Allegations!K112)</f>
        <v>Denial of Freedom of Expression/Assembly;Non-payment of Wages</v>
      </c>
      <c r="J112" t="str">
        <f>IF([1]Allegations!C112="","",[1]Allegations!C112)</f>
        <v>Sawaeed Holding (Employer)</v>
      </c>
      <c r="K112" t="str">
        <f>IF([1]Allegations!F112="","",[1]Allegations!F112)</f>
        <v>Finance &amp; banking</v>
      </c>
      <c r="L112" t="str">
        <f>IF([1]Allegations!G112="","",[1]Allegations!G112)</f>
        <v/>
      </c>
      <c r="M112" t="str">
        <f>IF([1]Allegations!H112="","",[1]Allegations!H112)</f>
        <v/>
      </c>
      <c r="N112" t="str">
        <f>IF([1]Allegations!I112="","",[1]Allegations!I112)</f>
        <v/>
      </c>
      <c r="O112" s="1" t="str">
        <f>IF([1]Allegations!J112="","",[1]Allegations!J112)</f>
        <v/>
      </c>
      <c r="P112" t="str">
        <f>IF([1]Allegations!N112="","",[1]Allegations!N112)</f>
        <v>Yes</v>
      </c>
      <c r="Q112" t="str">
        <f>IF([1]Allegations!O112="","",[1]Allegations!O112)</f>
        <v>Resource Centre</v>
      </c>
      <c r="R112" s="18" t="str">
        <f>IF(AND([1]Allegations!R112="",[1]Allegations!P112=""),"",IF(AND(NOT([1]Allegations!R112=""),[1]Allegations!P112=""),HYPERLINK([1]Allegations!R112),HYPERLINK([1]Allegations!P112)))</f>
        <v>https://www.business-humanrights.org/en/latest-news/uae-sawaeed-holding-co-faces-allegations-of-unpaid-salaries-co-did-not-respond/</v>
      </c>
      <c r="S112" s="1" t="str">
        <f>IF([1]Allegations!Q112="","",[1]Allegations!Q112)</f>
        <v>The strike was dispersed by police and video evidence apparently shows destroyed company property, including cars._x000D_
 _x000D_
Business &amp; Human Rights Resource Centre contacted Sawaeed to invite them to respond to the allegations; the company did not respond and redirected us to their regulator with whom the Resource Centre is following up.</v>
      </c>
      <c r="T112" t="str">
        <f t="shared" si="9"/>
        <v>x</v>
      </c>
      <c r="U112" t="str">
        <f t="shared" si="10"/>
        <v>x</v>
      </c>
      <c r="V112" t="str">
        <f t="shared" si="11"/>
        <v/>
      </c>
      <c r="W112" t="str">
        <f t="shared" si="12"/>
        <v/>
      </c>
      <c r="X112" t="str">
        <f t="shared" si="13"/>
        <v/>
      </c>
      <c r="Y112" t="str">
        <f t="shared" si="14"/>
        <v/>
      </c>
      <c r="Z112" t="str">
        <f t="shared" si="15"/>
        <v/>
      </c>
      <c r="AA112" s="1" t="str">
        <f t="shared" si="16"/>
        <v/>
      </c>
      <c r="AB112" s="19" t="str">
        <f t="shared" si="17"/>
        <v>Finance &amp; banking</v>
      </c>
    </row>
    <row r="113" spans="1:28" x14ac:dyDescent="0.25">
      <c r="A113" s="1">
        <f>[1]Allegations!V113</f>
        <v>2124</v>
      </c>
      <c r="B113" t="str">
        <f>IF([1]Allegations!S113="Location unknown","Location unknown",VLOOKUP([1]Allegations!S113,[1]!map_alpha2[#Data],2,FALSE))</f>
        <v>Saudi Arabia</v>
      </c>
      <c r="C113" s="17">
        <f>IF([1]Allegations!U113="","",[1]Allegations!U113)</f>
        <v>43896</v>
      </c>
      <c r="D113" s="18" t="str">
        <f>IF([1]Allegations!B113="","",HYPERLINK([1]Allegations!B113))</f>
        <v>https://www.business-humanrights.org/en/latest-news/18-gujuratis-return-home-from-riyadh/</v>
      </c>
      <c r="E113" t="str">
        <f>IF([1]Allegations!M113="","",[1]Allegations!M113)</f>
        <v>News outlet</v>
      </c>
      <c r="F113" t="str">
        <f>IF([1]Allegations!L113="","",[1]Allegations!L113)</f>
        <v>Migrant &amp; immigrant workers (61 - IN - Construction);Migrant &amp; immigrant workers (Unknown Number - BD - Construction);Migrant &amp; immigrant workers (Unknown Number - LK - Construction);Migrant &amp; immigrant workers (Unknown Number - PK - Construction)</v>
      </c>
      <c r="G113" t="str">
        <f>IF([1]Allegations!T113="","",[1]Allegations!T113)</f>
        <v>Number unknown</v>
      </c>
      <c r="H113" t="str">
        <f>IF([1]Allegations!X113="","",[1]Allegations!X113)</f>
        <v>61 Indian workers and additional nationals from Sri Lanka, Bangladesh and Pakistan were found living in deplorable conditions and stranded at a construction site in Riyadh in 2018. The management had allegedly run into financial problems and the management had deserted the workers. Most of their visas had expired in June 2018, some had not been updated in three years, and they lived in fear of police arrest. By March 2020, the workers had not been paid for over 20 months.</v>
      </c>
      <c r="I113" s="1" t="str">
        <f>IF([1]Allegations!K113="","",[1]Allegations!K113)</f>
        <v>Failing to renew visas;Non-payment of Wages;Right to food</v>
      </c>
      <c r="J113" t="str">
        <f>IF([1]Allegations!C113="","",[1]Allegations!C113)</f>
        <v>Saudi Specialist Construction (Employer)</v>
      </c>
      <c r="K113" t="str">
        <f>IF([1]Allegations!F113="","",[1]Allegations!F113)</f>
        <v>Construction</v>
      </c>
      <c r="L113" t="str">
        <f>IF([1]Allegations!G113="","",[1]Allegations!G113)</f>
        <v/>
      </c>
      <c r="M113" t="str">
        <f>IF([1]Allegations!H113="","",[1]Allegations!H113)</f>
        <v/>
      </c>
      <c r="N113" t="str">
        <f>IF([1]Allegations!I113="","",[1]Allegations!I113)</f>
        <v/>
      </c>
      <c r="O113" s="1" t="str">
        <f>IF([1]Allegations!J113="","",[1]Allegations!J113)</f>
        <v/>
      </c>
      <c r="P113" t="str">
        <f>IF([1]Allegations!N113="","",[1]Allegations!N113)</f>
        <v>Yes</v>
      </c>
      <c r="Q113" t="str">
        <f>IF([1]Allegations!O113="","",[1]Allegations!O113)</f>
        <v>Resource Centre</v>
      </c>
      <c r="R113" s="18" t="str">
        <f>IF(AND([1]Allegations!R113="",[1]Allegations!P113=""),"",IF(AND(NOT([1]Allegations!R113=""),[1]Allegations!P113=""),HYPERLINK([1]Allegations!R113),HYPERLINK([1]Allegations!P113)))</f>
        <v>https://www.business-humanrights.org/en/latest-news/saudi-arabia-saudi-specialist-construction-employees-stranded-with-no-wages-or-visas/</v>
      </c>
      <c r="S113" s="1" t="str">
        <f>IF([1]Allegations!Q113="","",[1]Allegations!Q113)</f>
        <v>The men's labour officer forced their sponsor to provide enough money for them to buy food; only two with valid visas could leave the accommodation to buy food. The workers who have remained in Riyadh have filed a labour court case there._x000D_
 _x000D_
In September 2019 a report on the case was acknowledged by the Indian embassy in Riyadh that they were seeking a solution._x000D_
 _x000D_
Of the 61 Indian workers, 39 were repatriated in February and March of 2020; one had returned the previous year. 21 decided to stay to fight a labour case; 6 of these had then applied to exit visas with the remaining 15 staying in Riyadh.</v>
      </c>
      <c r="T113" t="str">
        <f t="shared" si="9"/>
        <v>x</v>
      </c>
      <c r="U113" t="str">
        <f t="shared" si="10"/>
        <v>x</v>
      </c>
      <c r="V113" t="str">
        <f t="shared" si="11"/>
        <v/>
      </c>
      <c r="W113" t="str">
        <f t="shared" si="12"/>
        <v>x</v>
      </c>
      <c r="X113" t="str">
        <f t="shared" si="13"/>
        <v/>
      </c>
      <c r="Y113" t="str">
        <f t="shared" si="14"/>
        <v/>
      </c>
      <c r="Z113" t="str">
        <f t="shared" si="15"/>
        <v/>
      </c>
      <c r="AA113" s="1" t="str">
        <f t="shared" si="16"/>
        <v/>
      </c>
      <c r="AB113" s="19" t="str">
        <f t="shared" si="17"/>
        <v>Construction</v>
      </c>
    </row>
    <row r="114" spans="1:28" x14ac:dyDescent="0.25">
      <c r="A114" s="1">
        <f>[1]Allegations!V114</f>
        <v>2120</v>
      </c>
      <c r="B114" t="str">
        <f>IF([1]Allegations!S114="Location unknown","Location unknown",VLOOKUP([1]Allegations!S114,[1]!map_alpha2[#Data],2,FALSE))</f>
        <v>Bahrain</v>
      </c>
      <c r="C114" s="17">
        <f>IF([1]Allegations!U114="","",[1]Allegations!U114)</f>
        <v>43965</v>
      </c>
      <c r="D114" s="18" t="str">
        <f>IF([1]Allegations!B114="","",HYPERLINK([1]Allegations!B114))</f>
        <v>https://www.business-humanrights.org/en/latest-news/half-a-life-time-of-toil-and-all-thats-left-is-charity/</v>
      </c>
      <c r="E114" t="str">
        <f>IF([1]Allegations!M114="","",[1]Allegations!M114)</f>
        <v>NGO</v>
      </c>
      <c r="F114" t="str">
        <f>IF([1]Allegations!L114="","",[1]Allegations!L114)</f>
        <v>Migrant &amp; immigrant workers (20 - Unknown Location - Construction)</v>
      </c>
      <c r="G114">
        <f>IF([1]Allegations!T114="","",[1]Allegations!T114)</f>
        <v>20</v>
      </c>
      <c r="H114" t="str">
        <f>IF([1]Allegations!X114="","",[1]Allegations!X114)</f>
        <v>In May 2020, Migrant Rights published an op-ed in which they highlighted that non-payment of wages is a growing problem in Bahrain. Amongst other examples, they highlighted the case of 20 workers at M&amp;I Construction who have not been paid for seven months.</v>
      </c>
      <c r="I114" s="1" t="str">
        <f>IF([1]Allegations!K114="","",[1]Allegations!K114)</f>
        <v>Non-payment of Wages</v>
      </c>
      <c r="J114" t="str">
        <f>IF([1]Allegations!C114="","",[1]Allegations!C114)</f>
        <v>M&amp;I Construction Co. (Employer)</v>
      </c>
      <c r="K114" t="str">
        <f>IF([1]Allegations!F114="","",[1]Allegations!F114)</f>
        <v>Construction</v>
      </c>
      <c r="L114" t="str">
        <f>IF([1]Allegations!G114="","",[1]Allegations!G114)</f>
        <v/>
      </c>
      <c r="M114" t="str">
        <f>IF([1]Allegations!H114="","",[1]Allegations!H114)</f>
        <v/>
      </c>
      <c r="N114" t="str">
        <f>IF([1]Allegations!I114="","",[1]Allegations!I114)</f>
        <v/>
      </c>
      <c r="O114" s="1" t="str">
        <f>IF([1]Allegations!J114="","",[1]Allegations!J114)</f>
        <v/>
      </c>
      <c r="P114" t="str">
        <f>IF([1]Allegations!N114="","",[1]Allegations!N114)</f>
        <v>Yes</v>
      </c>
      <c r="Q114" t="str">
        <f>IF([1]Allegations!O114="","",[1]Allegations!O114)</f>
        <v>Resource Centre</v>
      </c>
      <c r="R114" s="18" t="str">
        <f>IF(AND([1]Allegations!R114="",[1]Allegations!P114=""),"",IF(AND(NOT([1]Allegations!R114=""),[1]Allegations!P114=""),HYPERLINK([1]Allegations!R114),HYPERLINK([1]Allegations!P114)))</f>
        <v>https://www.business-humanrights.org/en/latest-news/bahrain-migrant-workers-at-mi-construction-co-face-seven-months-of-delayed-wages-incl-co-response/</v>
      </c>
      <c r="S114" s="1" t="str">
        <f>IF([1]Allegations!Q114="","",[1]Allegations!Q114)</f>
        <v>None reported. Migrant Rights highlighted that the impact of the Covid-19 pandemic may be a danger that cases such as this "fall through the cracks" as businesses face huge economic losses and migrants' chances of achieving justice decrease._x000D_
 _x000D_
In M&amp;I Construction's response to the Resource Centre, the company stated that they had made efforts to resolve a worker strike with 18 workers through the Migrant Workers Protection Society. They cancelled work visas and returned passports while the workers stayed in the company accommodation._x000D_
 _x000D_
The company is currently facing 18 legal cases from former employees for unpaid wages.</v>
      </c>
      <c r="T114" t="str">
        <f t="shared" si="9"/>
        <v>x</v>
      </c>
      <c r="U114" t="str">
        <f t="shared" si="10"/>
        <v/>
      </c>
      <c r="V114" t="str">
        <f t="shared" si="11"/>
        <v/>
      </c>
      <c r="W114" t="str">
        <f t="shared" si="12"/>
        <v/>
      </c>
      <c r="X114" t="str">
        <f t="shared" si="13"/>
        <v/>
      </c>
      <c r="Y114" t="str">
        <f t="shared" si="14"/>
        <v/>
      </c>
      <c r="Z114" t="str">
        <f t="shared" si="15"/>
        <v/>
      </c>
      <c r="AA114" s="1" t="str">
        <f t="shared" si="16"/>
        <v/>
      </c>
      <c r="AB114" s="19" t="str">
        <f t="shared" si="17"/>
        <v>Construction</v>
      </c>
    </row>
    <row r="115" spans="1:28" x14ac:dyDescent="0.25">
      <c r="A115" s="1">
        <f>[1]Allegations!V115</f>
        <v>2119</v>
      </c>
      <c r="B115" t="str">
        <f>IF([1]Allegations!S115="Location unknown","Location unknown",VLOOKUP([1]Allegations!S115,[1]!map_alpha2[#Data],2,FALSE))</f>
        <v>Oman</v>
      </c>
      <c r="C115" s="17">
        <f>IF([1]Allegations!U115="","",[1]Allegations!U115)</f>
        <v>43963</v>
      </c>
      <c r="D115" s="18" t="str">
        <f>IF([1]Allegations!B115="","",HYPERLINK([1]Allegations!B115))</f>
        <v>https://www.business-humanrights.org/en/latest-news/undocumented-indians-stranded-in-the-gulf-due-to-overstaying-fine/</v>
      </c>
      <c r="E115" t="str">
        <f>IF([1]Allegations!M115="","",[1]Allegations!M115)</f>
        <v>News outlet</v>
      </c>
      <c r="F115" t="str">
        <f>IF([1]Allegations!L115="","",[1]Allegations!L115)</f>
        <v>Migrant &amp; immigrant workers (400 - IN - Catering &amp; food services)</v>
      </c>
      <c r="G115">
        <f>IF([1]Allegations!T115="","",[1]Allegations!T115)</f>
        <v>400</v>
      </c>
      <c r="H115" t="str">
        <f>IF([1]Allegations!X115="","",[1]Allegations!X115)</f>
        <v>In May 2020 it was reported that 400 Indian workers who had been laid off by their employer in January were stranded in Oman after their visas expired in December 2019. The workers face overstaying fines and they are not covered by Oman's amnesty programme during the Covid pandemic. At least one worker stated that he is unable to pay for food and vital medicines and had not been paid for ten months.</v>
      </c>
      <c r="I115" s="1" t="str">
        <f>IF([1]Allegations!K115="","",[1]Allegations!K115)</f>
        <v>Failing to renew visas;Health: General (including workplace health &amp; safety);Non-payment of Wages;Precarious/unsuitable living conditions;Right to food</v>
      </c>
      <c r="J115" t="str">
        <f>IF([1]Allegations!C115="","",[1]Allegations!C115)</f>
        <v>Muscat Bakery (Employer)</v>
      </c>
      <c r="K115" t="str">
        <f>IF([1]Allegations!F115="","",[1]Allegations!F115)</f>
        <v>Food &amp; beverage</v>
      </c>
      <c r="L115" t="str">
        <f>IF([1]Allegations!G115="","",[1]Allegations!G115)</f>
        <v/>
      </c>
      <c r="M115" t="str">
        <f>IF([1]Allegations!H115="","",[1]Allegations!H115)</f>
        <v/>
      </c>
      <c r="N115" t="str">
        <f>IF([1]Allegations!I115="","",[1]Allegations!I115)</f>
        <v/>
      </c>
      <c r="O115" s="1" t="str">
        <f>IF([1]Allegations!J115="","",[1]Allegations!J115)</f>
        <v/>
      </c>
      <c r="P115" t="str">
        <f>IF([1]Allegations!N115="","",[1]Allegations!N115)</f>
        <v>Yes</v>
      </c>
      <c r="Q115" t="str">
        <f>IF([1]Allegations!O115="","",[1]Allegations!O115)</f>
        <v>Resource Centre</v>
      </c>
      <c r="R115" s="18" t="str">
        <f>IF(AND([1]Allegations!R115="",[1]Allegations!P115=""),"",IF(AND(NOT([1]Allegations!R115=""),[1]Allegations!P115=""),HYPERLINK([1]Allegations!R115),HYPERLINK([1]Allegations!P115)))</f>
        <v>https://www.business-humanrights.org/en/latest-news/oman-stranded-muscat-bakery-workers-allege-unpaid-salaries-face-expired-visa-fines-co-response-provided/</v>
      </c>
      <c r="S115" s="1" t="str">
        <f>IF([1]Allegations!Q115="","",[1]Allegations!Q115)</f>
        <v>One worker who registered for repatriation was contacted his embassy who stated they cannot afford the overstaying fine; the company also refuses to pay the fine._x000D_
 _x000D_
The company response to the Resource Centre denied all allegations except that of delayed wages; they stated that 40 workers were waiting on 2-3 months salary.</v>
      </c>
      <c r="T115" t="str">
        <f t="shared" si="9"/>
        <v>x</v>
      </c>
      <c r="U115" t="str">
        <f t="shared" si="10"/>
        <v>x</v>
      </c>
      <c r="V115" t="str">
        <f t="shared" si="11"/>
        <v>x</v>
      </c>
      <c r="W115" t="str">
        <f t="shared" si="12"/>
        <v>x</v>
      </c>
      <c r="X115" t="str">
        <f t="shared" si="13"/>
        <v/>
      </c>
      <c r="Y115" t="str">
        <f t="shared" si="14"/>
        <v/>
      </c>
      <c r="Z115" t="str">
        <f t="shared" si="15"/>
        <v/>
      </c>
      <c r="AA115" s="1" t="str">
        <f t="shared" si="16"/>
        <v/>
      </c>
      <c r="AB115" s="19" t="str">
        <f t="shared" si="17"/>
        <v>Food &amp; beverage</v>
      </c>
    </row>
    <row r="116" spans="1:28" x14ac:dyDescent="0.25">
      <c r="A116" s="1">
        <f>[1]Allegations!V116</f>
        <v>2107</v>
      </c>
      <c r="B116" t="str">
        <f>IF([1]Allegations!S116="Location unknown","Location unknown",VLOOKUP([1]Allegations!S116,[1]!map_alpha2[#Data],2,FALSE))</f>
        <v>United Arab Emirates</v>
      </c>
      <c r="C116" s="17">
        <f>IF([1]Allegations!U116="","",[1]Allegations!U116)</f>
        <v>43941</v>
      </c>
      <c r="D116" s="18" t="str">
        <f>IF([1]Allegations!B116="","",HYPERLINK([1]Allegations!B116))</f>
        <v>https://www.business-humanrights.org/en/latest-news/im-trapped-the-uae-migrant-workers-left-stranded-by-covid-19-job-losses/</v>
      </c>
      <c r="E116" t="str">
        <f>IF([1]Allegations!M116="","",[1]Allegations!M116)</f>
        <v>News outlet</v>
      </c>
      <c r="F116" t="str">
        <f>IF([1]Allegations!L116="","",[1]Allegations!L116)</f>
        <v>Migrant &amp; immigrant workers (1 - LK - Hotel);Migrant &amp; immigrant workers (1 - NP - Hotel)</v>
      </c>
      <c r="G116">
        <f>IF([1]Allegations!T116="","",[1]Allegations!T116)</f>
        <v>2</v>
      </c>
      <c r="H116" t="str">
        <f>IF([1]Allegations!X116="","",[1]Allegations!X116)</f>
        <v>In April 2020, The Guardian reported on the case of two migrant workers who were working at Accor managed hotels in the United Arab Emirates. _x000D_
_x000D_
A 25 year old Sri Lankan worker employed as a cleaner at an Accor hotel told the paper of his concerns that his recruitment debt would continue to increase whilst he does not have work during the COVID-19 crisis. He stated that his final salary instlament and passport are being held by the company until travel restrictions are lifted, and that he remains "stranded and penniless". The second worker, from Nepal, also stated that he felt "trapped" by the situation._x000D_
_x000D_
The workers are reportedly being housed in rooms of six people and state that they do not have money to afford cleaning products to sanitise the accommodation.</v>
      </c>
      <c r="I116" s="1" t="str">
        <f>IF([1]Allegations!K116="","",[1]Allegations!K116)</f>
        <v>Health: General (including workplace health &amp; safety);Non-payment of Wages;Precarious/unsuitable living conditions;Recruitment Fees;Withholding Passports</v>
      </c>
      <c r="J116" t="str">
        <f>IF([1]Allegations!C116="","",[1]Allegations!C116)</f>
        <v>Accor (Employer)</v>
      </c>
      <c r="K116" t="str">
        <f>IF([1]Allegations!F116="","",[1]Allegations!F116)</f>
        <v>Hotel</v>
      </c>
      <c r="L116" t="str">
        <f>IF([1]Allegations!G116="","",[1]Allegations!G116)</f>
        <v/>
      </c>
      <c r="M116" t="str">
        <f>IF([1]Allegations!H116="","",[1]Allegations!H116)</f>
        <v/>
      </c>
      <c r="N116" t="str">
        <f>IF([1]Allegations!I116="","",[1]Allegations!I116)</f>
        <v/>
      </c>
      <c r="O116" s="1" t="str">
        <f>IF([1]Allegations!J116="","",[1]Allegations!J116)</f>
        <v/>
      </c>
      <c r="P116" t="str">
        <f>IF([1]Allegations!N116="","",[1]Allegations!N116)</f>
        <v>No</v>
      </c>
      <c r="Q116" t="str">
        <f>IF([1]Allegations!O116="","",[1]Allegations!O116)</f>
        <v>Resource Centre; Journalist</v>
      </c>
      <c r="R116" s="18" t="str">
        <f>IF(AND([1]Allegations!R116="",[1]Allegations!P116=""),"",IF(AND(NOT([1]Allegations!R116=""),[1]Allegations!P116=""),HYPERLINK([1]Allegations!R116),HYPERLINK([1]Allegations!P116)))</f>
        <v>https://www.business-humanrights.org/en/latest-news/uae-report-alleges-accor-workers-pushed-further-into-recruitment-debt-as-hotel-work-dries-up-incl-co-response/</v>
      </c>
      <c r="S116" s="1" t="str">
        <f>IF([1]Allegations!Q116="","",[1]Allegations!Q116)</f>
        <v>Accor stated to the Guardian that they were providing all workers at their hotels with food and accommodation, and that no workers at either of the hotels was being made redundant._x000D_
 _x000D_
In response to the Resource Centre's invitation to respond to the workers' concerns regarding delayed final salary, recruitment debts and the impossibility of social distancing in accommodation, the company did not disclose further information beyond reaffirming that they are abiding by local labour law in all jurisdictions where they have properties.</v>
      </c>
      <c r="T116" t="str">
        <f t="shared" si="9"/>
        <v>x</v>
      </c>
      <c r="U116" t="str">
        <f t="shared" si="10"/>
        <v>x</v>
      </c>
      <c r="V116" t="str">
        <f t="shared" si="11"/>
        <v>x</v>
      </c>
      <c r="W116" t="str">
        <f t="shared" si="12"/>
        <v>x</v>
      </c>
      <c r="X116" t="str">
        <f t="shared" si="13"/>
        <v/>
      </c>
      <c r="Y116" t="str">
        <f t="shared" si="14"/>
        <v/>
      </c>
      <c r="Z116" t="str">
        <f t="shared" si="15"/>
        <v/>
      </c>
      <c r="AA116" s="1" t="str">
        <f t="shared" si="16"/>
        <v/>
      </c>
      <c r="AB116" s="19" t="str">
        <f t="shared" si="17"/>
        <v>Hotel</v>
      </c>
    </row>
    <row r="117" spans="1:28" x14ac:dyDescent="0.25">
      <c r="A117" s="1">
        <f>[1]Allegations!V117</f>
        <v>2105</v>
      </c>
      <c r="B117" t="str">
        <f>IF([1]Allegations!S117="Location unknown","Location unknown",VLOOKUP([1]Allegations!S117,[1]!map_alpha2[#Data],2,FALSE))</f>
        <v>United Arab Emirates</v>
      </c>
      <c r="C117" s="17">
        <f>IF([1]Allegations!U117="","",[1]Allegations!U117)</f>
        <v>43937</v>
      </c>
      <c r="D117" s="18" t="str">
        <f>IF([1]Allegations!B117="","",HYPERLINK([1]Allegations!B117))</f>
        <v>https://www.business-humanrights.org/en/latest-news/we-dont-want-to-die-in-this-desert-nepali-workers-in-the-uae-plead-to-be-brought-home/</v>
      </c>
      <c r="E117" t="str">
        <f>IF([1]Allegations!M117="","",[1]Allegations!M117)</f>
        <v>News outlet</v>
      </c>
      <c r="F117" t="str">
        <f>IF([1]Allegations!L117="","",[1]Allegations!L117)</f>
        <v>Migrant &amp; immigrant workers (40 - NP - Transport: General)</v>
      </c>
      <c r="G117">
        <f>IF([1]Allegations!T117="","",[1]Allegations!T117)</f>
        <v>40</v>
      </c>
      <c r="H117" t="str">
        <f>IF([1]Allegations!X117="","",[1]Allegations!X117)</f>
        <v>40 Nepali men were allegedly been left stranded and without money after they accepted jobs as taxi drivers with Emirates Cab and the company failed to pay them as promised nor provided them with accommodation._x000D_
_x000D_
On arriving in Sharjah in September 2019 the men discovered that their salary would be only a fraction of what they had been told they would receive. They had reportedly also been promised accommodation and an additional food allowance; in December 2019, however, the men were evicted from the company's apartments.</v>
      </c>
      <c r="I117" s="1" t="str">
        <f>IF([1]Allegations!K117="","",[1]Allegations!K117)</f>
        <v>Contract Substitution;Non-payment of Wages;Precarious/unsuitable living conditions;Recruitment Fees;Right to food;Very Low Wages</v>
      </c>
      <c r="J117" t="str">
        <f>IF([1]Allegations!C117="","",[1]Allegations!C117)</f>
        <v>Emirates Cab (Employer)</v>
      </c>
      <c r="K117" t="str">
        <f>IF([1]Allegations!F117="","",[1]Allegations!F117)</f>
        <v>Taxi</v>
      </c>
      <c r="L117" t="str">
        <f>IF([1]Allegations!G117="","",[1]Allegations!G117)</f>
        <v/>
      </c>
      <c r="M117" t="str">
        <f>IF([1]Allegations!H117="","",[1]Allegations!H117)</f>
        <v/>
      </c>
      <c r="N117" t="str">
        <f>IF([1]Allegations!I117="","",[1]Allegations!I117)</f>
        <v/>
      </c>
      <c r="O117" s="1" t="str">
        <f>IF([1]Allegations!J117="","",[1]Allegations!J117)</f>
        <v/>
      </c>
      <c r="P117" t="str">
        <f>IF([1]Allegations!N117="","",[1]Allegations!N117)</f>
        <v>Yes</v>
      </c>
      <c r="Q117" t="str">
        <f>IF([1]Allegations!O117="","",[1]Allegations!O117)</f>
        <v>Resource Centre</v>
      </c>
      <c r="R117" s="18" t="str">
        <f>IF(AND([1]Allegations!R117="",[1]Allegations!P117=""),"",IF(AND(NOT([1]Allegations!R117=""),[1]Allegations!P117=""),HYPERLINK([1]Allegations!R117),HYPERLINK([1]Allegations!P117)))</f>
        <v>https://www.business-humanrights.org/en/latest-news/uae-40-nepalis-employed-by-emirates-cab-allegedly-left-under-paid-without-food-or-accommodation/</v>
      </c>
      <c r="S117" s="1" t="str">
        <f>IF([1]Allegations!Q117="","",[1]Allegations!Q117)</f>
        <v>In February 2020, 10 Nepalis were repatriated following negotiations with the company._x000D_
 _x000D_
On 20 March, a Nepali welfare charity found two rooms of accommodation for the men but the workers would have had to leave unless they could pay the second month's rent. Owing to the onset of the Covid-19 pandemic and related travel bans, it is uncertain when the remaining workers will be able to return home._x000D_
 _x000D_
Business &amp; Human Rights Resource Centre contacted Emirates Cab Co. and invited them to respond to the allegations; they did not respond._x000D_
 _x000D_
By 4th July, at least 15 men had returned to Nepal penniless after their airfares were paid by the recruiting agency in Kathmandu. They were not asked if their company had paid them as they left UAE, but only for health details before being taken to quarantining on arrival in Nepal.</v>
      </c>
      <c r="T117" t="str">
        <f t="shared" si="9"/>
        <v>x</v>
      </c>
      <c r="U117" t="str">
        <f t="shared" si="10"/>
        <v/>
      </c>
      <c r="V117" t="str">
        <f t="shared" si="11"/>
        <v/>
      </c>
      <c r="W117" t="str">
        <f t="shared" si="12"/>
        <v>x</v>
      </c>
      <c r="X117" t="str">
        <f t="shared" si="13"/>
        <v/>
      </c>
      <c r="Y117" t="str">
        <f t="shared" si="14"/>
        <v/>
      </c>
      <c r="Z117" t="str">
        <f t="shared" si="15"/>
        <v/>
      </c>
      <c r="AA117" s="1" t="str">
        <f t="shared" si="16"/>
        <v/>
      </c>
      <c r="AB117" s="19" t="str">
        <f t="shared" si="17"/>
        <v>Taxi</v>
      </c>
    </row>
    <row r="118" spans="1:28" x14ac:dyDescent="0.25">
      <c r="A118" s="1">
        <f>[1]Allegations!V118</f>
        <v>2103</v>
      </c>
      <c r="B118" t="str">
        <f>IF([1]Allegations!S118="Location unknown","Location unknown",VLOOKUP([1]Allegations!S118,[1]!map_alpha2[#Data],2,FALSE))</f>
        <v>United Arab Emirates</v>
      </c>
      <c r="C118" s="17">
        <f>IF([1]Allegations!U118="","",[1]Allegations!U118)</f>
        <v>43937</v>
      </c>
      <c r="D118" s="18" t="str">
        <f>IF([1]Allegations!B118="","",HYPERLINK([1]Allegations!B118))</f>
        <v>https://www.business-humanrights.org/en/latest-news/uae-fights-coronavirus-sharjah-to-penalise-schools-for-sacking-teachers/</v>
      </c>
      <c r="E118" t="str">
        <f>IF([1]Allegations!M118="","",[1]Allegations!M118)</f>
        <v>News outlet</v>
      </c>
      <c r="F118" t="str">
        <f>IF([1]Allegations!L118="","",[1]Allegations!L118)</f>
        <v>Migrant &amp; immigrant workers (Unknown Number - Unknown Location - Education companies)</v>
      </c>
      <c r="G118" t="str">
        <f>IF([1]Allegations!T118="","",[1]Allegations!T118)</f>
        <v>Number unknown</v>
      </c>
      <c r="H118" t="str">
        <f>IF([1]Allegations!X118="","",[1]Allegations!X118)</f>
        <v>The UAE Govt. has taken action against a number of private schools after an undisclosed number of teachers were sacked, forced to take paid leave or forced to sign documents agreeing to decrease their salaries, against new laws brought in regarding workers' contracts and employer relationships during the Covid-19 pandemic.</v>
      </c>
      <c r="I118" s="1" t="str">
        <f>IF([1]Allegations!K118="","",[1]Allegations!K118)</f>
        <v>Contract Substitution;Non-payment of Wages;Unfair Dismissal;Very Low Wages</v>
      </c>
      <c r="J118" t="str">
        <f>IF([1]Allegations!C118="","",[1]Allegations!C118)</f>
        <v/>
      </c>
      <c r="K118" t="str">
        <f>IF([1]Allegations!F118="","",[1]Allegations!F118)</f>
        <v/>
      </c>
      <c r="L118" t="str">
        <f>IF([1]Allegations!G118="","",[1]Allegations!G118)</f>
        <v/>
      </c>
      <c r="M118" t="str">
        <f>IF([1]Allegations!H118="","",[1]Allegations!H118)</f>
        <v/>
      </c>
      <c r="N118" t="str">
        <f>IF([1]Allegations!I118="","",[1]Allegations!I118)</f>
        <v/>
      </c>
      <c r="O118" s="1" t="str">
        <f>IF([1]Allegations!J118="","",[1]Allegations!J118)</f>
        <v>Not Reported (Employer - Education companies)</v>
      </c>
      <c r="P118" t="str">
        <f>IF([1]Allegations!N118="","",[1]Allegations!N118)</f>
        <v>Yes</v>
      </c>
      <c r="Q118" t="str">
        <f>IF([1]Allegations!O118="","",[1]Allegations!O118)</f>
        <v>Journalist</v>
      </c>
      <c r="R118" s="18" t="str">
        <f>IF(AND([1]Allegations!R118="",[1]Allegations!P118=""),"",IF(AND(NOT([1]Allegations!R118=""),[1]Allegations!P118=""),HYPERLINK([1]Allegations!R118),HYPERLINK([1]Allegations!P118)))</f>
        <v/>
      </c>
      <c r="S118" s="1" t="str">
        <f>IF([1]Allegations!Q118="","",[1]Allegations!Q118)</f>
        <v>A representative from one school said that they had to terminate work due to lack of funds for wages and that this decision was taken prior to the changes.</v>
      </c>
      <c r="T118" t="str">
        <f t="shared" si="9"/>
        <v>x</v>
      </c>
      <c r="U118" t="str">
        <f t="shared" si="10"/>
        <v/>
      </c>
      <c r="V118" t="str">
        <f t="shared" si="11"/>
        <v/>
      </c>
      <c r="W118" t="str">
        <f t="shared" si="12"/>
        <v/>
      </c>
      <c r="X118" t="str">
        <f t="shared" si="13"/>
        <v/>
      </c>
      <c r="Y118" t="str">
        <f t="shared" si="14"/>
        <v/>
      </c>
      <c r="Z118" t="str">
        <f t="shared" si="15"/>
        <v/>
      </c>
      <c r="AA118" s="1" t="str">
        <f t="shared" si="16"/>
        <v/>
      </c>
      <c r="AB118" s="19" t="str">
        <f t="shared" si="17"/>
        <v>Education companies</v>
      </c>
    </row>
    <row r="119" spans="1:28" x14ac:dyDescent="0.25">
      <c r="A119" s="1">
        <f>[1]Allegations!V119</f>
        <v>2102</v>
      </c>
      <c r="B119" t="str">
        <f>IF([1]Allegations!S119="Location unknown","Location unknown",VLOOKUP([1]Allegations!S119,[1]!map_alpha2[#Data],2,FALSE))</f>
        <v>Bahrain</v>
      </c>
      <c r="C119" s="17">
        <f>IF([1]Allegations!U119="","",[1]Allegations!U119)</f>
        <v>43928</v>
      </c>
      <c r="D119" s="18" t="str">
        <f>IF([1]Allegations!B119="","",HYPERLINK([1]Allegations!B119))</f>
        <v>https://www.business-humanrights.org/en/latest-news/migrant-rights-tweet-alleging-labour-abuse-against-bahrain-motors-co-workers/</v>
      </c>
      <c r="E119" t="str">
        <f>IF([1]Allegations!M119="","",[1]Allegations!M119)</f>
        <v>NGO</v>
      </c>
      <c r="F119" t="str">
        <f>IF([1]Allegations!L119="","",[1]Allegations!L119)</f>
        <v>Migrant &amp; immigrant workers (250 - Unknown Location - Construction)</v>
      </c>
      <c r="G119">
        <f>IF([1]Allegations!T119="","",[1]Allegations!T119)</f>
        <v>250</v>
      </c>
      <c r="H119" t="str">
        <f>IF([1]Allegations!X119="","",[1]Allegations!X119)</f>
        <v>In April 2020, NGO Migrant Rights reported on a case of labour abuse against 250 construction workers employed by Bahrain Motors Company. The workers alleged that they have not been paid for five months._x000D_
_x000D_
The company has previously faced in allegations of labour abuse. In December 2018, 300 workers protested non-payment of four months' worth of wages.</v>
      </c>
      <c r="I119" s="1" t="str">
        <f>IF([1]Allegations!K119="","",[1]Allegations!K119)</f>
        <v>Non-payment of Wages;Right to food</v>
      </c>
      <c r="J119" t="str">
        <f>IF([1]Allegations!C119="","",[1]Allegations!C119)</f>
        <v>Bahrain Motors Co. (Employer)</v>
      </c>
      <c r="K119" t="str">
        <f>IF([1]Allegations!F119="","",[1]Allegations!F119)</f>
        <v>Automobile &amp; other motor vehicles</v>
      </c>
      <c r="L119" t="str">
        <f>IF([1]Allegations!G119="","",[1]Allegations!G119)</f>
        <v/>
      </c>
      <c r="M119" t="str">
        <f>IF([1]Allegations!H119="","",[1]Allegations!H119)</f>
        <v/>
      </c>
      <c r="N119" t="str">
        <f>IF([1]Allegations!I119="","",[1]Allegations!I119)</f>
        <v/>
      </c>
      <c r="O119" s="1" t="str">
        <f>IF([1]Allegations!J119="","",[1]Allegations!J119)</f>
        <v/>
      </c>
      <c r="P119" t="str">
        <f>IF([1]Allegations!N119="","",[1]Allegations!N119)</f>
        <v>Yes</v>
      </c>
      <c r="Q119" t="str">
        <f>IF([1]Allegations!O119="","",[1]Allegations!O119)</f>
        <v>Resource Centre</v>
      </c>
      <c r="R119" s="18" t="str">
        <f>IF(AND([1]Allegations!R119="",[1]Allegations!P119=""),"",IF(AND(NOT([1]Allegations!R119=""),[1]Allegations!P119=""),HYPERLINK([1]Allegations!R119),HYPERLINK([1]Allegations!P119)))</f>
        <v>https://www.business-humanrights.org/en/latest-news/250-construction-workers-for-bahrain-motors-co-allegedly-unpaid-for-five-months-co-did-not-respond/</v>
      </c>
      <c r="S119" s="1" t="str">
        <f>IF([1]Allegations!Q119="","",[1]Allegations!Q119)</f>
        <v>The company has now stopped providing food and financial support to the workers; they are dependent on charitable aid.</v>
      </c>
      <c r="T119" t="str">
        <f t="shared" si="9"/>
        <v>x</v>
      </c>
      <c r="U119" t="str">
        <f t="shared" si="10"/>
        <v/>
      </c>
      <c r="V119" t="str">
        <f t="shared" si="11"/>
        <v/>
      </c>
      <c r="W119" t="str">
        <f t="shared" si="12"/>
        <v>x</v>
      </c>
      <c r="X119" t="str">
        <f t="shared" si="13"/>
        <v/>
      </c>
      <c r="Y119" t="str">
        <f t="shared" si="14"/>
        <v/>
      </c>
      <c r="Z119" t="str">
        <f t="shared" si="15"/>
        <v/>
      </c>
      <c r="AA119" s="1" t="str">
        <f t="shared" si="16"/>
        <v/>
      </c>
      <c r="AB119" s="19" t="str">
        <f t="shared" si="17"/>
        <v>Automobile &amp; other motor vehicles</v>
      </c>
    </row>
    <row r="120" spans="1:28" x14ac:dyDescent="0.25">
      <c r="A120" s="1">
        <f>[1]Allegations!V120</f>
        <v>2097</v>
      </c>
      <c r="B120" t="str">
        <f>IF([1]Allegations!S120="Location unknown","Location unknown",VLOOKUP([1]Allegations!S120,[1]!map_alpha2[#Data],2,FALSE))</f>
        <v>United Arab Emirates</v>
      </c>
      <c r="C120" s="17">
        <f>IF([1]Allegations!U120="","",[1]Allegations!U120)</f>
        <v>43924</v>
      </c>
      <c r="D120" s="18" t="str">
        <f>IF([1]Allegations!B120="","",HYPERLINK([1]Allegations!B120))</f>
        <v>https://www.business-humanrights.org/en/latest-news/over-800-workers-stranded-in-dubai/</v>
      </c>
      <c r="E120" t="str">
        <f>IF([1]Allegations!M120="","",[1]Allegations!M120)</f>
        <v>NGO</v>
      </c>
      <c r="F120" t="str">
        <f>IF([1]Allegations!L120="","",[1]Allegations!L120)</f>
        <v>Migrant &amp; immigrant workers (200 - NP - Retail);Migrant &amp; immigrant workers (200 - PK - Retail);Migrant &amp; immigrant workers (300 - IN - Retail);Migrant &amp; immigrant workers (45 - Africa - Retail);Migrant &amp; immigrant workers (50 - LK - Retail)</v>
      </c>
      <c r="G120">
        <f>IF([1]Allegations!T120="","",[1]Allegations!T120)</f>
        <v>800</v>
      </c>
      <c r="H120" t="str">
        <f>IF([1]Allegations!X120="","",[1]Allegations!X120)</f>
        <v>In March 2020, NGO Migrant Rights alleged a case of labour abuse and fraud against around 800 workers employed or recruited by Sea Bird Supermarket in Dubai, UAE. 800 workers, including 60 women, reported being stranded in Dubai. Some of the workers lacked access to food and all had paid large recruitment fees resulting in debts for many._x000D_
_x000D_
One worker alleged the case is likely to be a fraud case since the supermarket is unlikely to need such a large number of workers._x000D_
_x000D_
At the time of reporting, 25 of the workers were in urgent need of accommodation and food.</v>
      </c>
      <c r="I120" s="1" t="str">
        <f>IF([1]Allegations!K120="","",[1]Allegations!K120)</f>
        <v>Contract Substitution;Debt Bondage;Precarious/unsuitable living conditions;Recruitment Fees;Restricted Mobility;Right to food</v>
      </c>
      <c r="J120" t="str">
        <f>IF([1]Allegations!C120="","",[1]Allegations!C120)</f>
        <v>Sea Bird Supermarket (Employer)</v>
      </c>
      <c r="K120" t="str">
        <f>IF([1]Allegations!F120="","",[1]Allegations!F120)</f>
        <v>Supermarkets &amp; grocery</v>
      </c>
      <c r="L120" t="str">
        <f>IF([1]Allegations!G120="","",[1]Allegations!G120)</f>
        <v/>
      </c>
      <c r="M120" t="str">
        <f>IF([1]Allegations!H120="","",[1]Allegations!H120)</f>
        <v/>
      </c>
      <c r="N120" t="str">
        <f>IF([1]Allegations!I120="","",[1]Allegations!I120)</f>
        <v/>
      </c>
      <c r="O120" s="1" t="str">
        <f>IF([1]Allegations!J120="","",[1]Allegations!J120)</f>
        <v/>
      </c>
      <c r="P120" t="str">
        <f>IF([1]Allegations!N120="","",[1]Allegations!N120)</f>
        <v>Yes</v>
      </c>
      <c r="Q120" t="str">
        <f>IF([1]Allegations!O120="","",[1]Allegations!O120)</f>
        <v>Resource Centre</v>
      </c>
      <c r="R120" s="18" t="str">
        <f>IF(AND([1]Allegations!R120="",[1]Allegations!P120=""),"",IF(AND(NOT([1]Allegations!R120=""),[1]Allegations!P120=""),HYPERLINK([1]Allegations!R120),HYPERLINK([1]Allegations!P120)))</f>
        <v>https://www.business-humanrights.org/en/latest-news/uae-800-workers-allegedly-recruited-or-employed-by-sea-bird-supermarket-stranded-in-dubai-co-did-not-respond/</v>
      </c>
      <c r="S120" s="1" t="str">
        <f>IF([1]Allegations!Q120="","",[1]Allegations!Q120)</f>
        <v>Workers complained to the police who told them it was a labour case; when they tried filing a labour complaint they were told as it was a fraud case the police would be responsible. The supermarket's owner stated that they had only recently acquired the business; they claimed responsibility lay with the previous owner._x000D_
_x000D_
Business &amp; Human Rights Resource Centre reached out to invite Sea Bird Supermarket to comment on the allegations; it did not reply. In May 2020, Migrant Rights reported that the supermarket has since rebranded as Bluebird but the UAE Government has yet to resolve the issue.</v>
      </c>
      <c r="T120" t="str">
        <f t="shared" si="9"/>
        <v>x</v>
      </c>
      <c r="U120" t="str">
        <f t="shared" si="10"/>
        <v>x</v>
      </c>
      <c r="V120" t="str">
        <f t="shared" si="11"/>
        <v/>
      </c>
      <c r="W120" t="str">
        <f t="shared" si="12"/>
        <v>x</v>
      </c>
      <c r="X120" t="str">
        <f t="shared" si="13"/>
        <v/>
      </c>
      <c r="Y120" t="str">
        <f t="shared" si="14"/>
        <v/>
      </c>
      <c r="Z120" t="str">
        <f t="shared" si="15"/>
        <v/>
      </c>
      <c r="AA120" s="1" t="str">
        <f t="shared" si="16"/>
        <v/>
      </c>
      <c r="AB120" s="19" t="str">
        <f t="shared" si="17"/>
        <v>Supermarkets &amp; grocery</v>
      </c>
    </row>
    <row r="121" spans="1:28" x14ac:dyDescent="0.25">
      <c r="A121" s="1">
        <f>[1]Allegations!V121</f>
        <v>2090</v>
      </c>
      <c r="B121" t="str">
        <f>IF([1]Allegations!S121="Location unknown","Location unknown",VLOOKUP([1]Allegations!S121,[1]!map_alpha2[#Data],2,FALSE))</f>
        <v>Kuwait</v>
      </c>
      <c r="C121" s="17">
        <f>IF([1]Allegations!U121="","",[1]Allegations!U121)</f>
        <v>43879</v>
      </c>
      <c r="D121" s="18" t="str">
        <f>IF([1]Allegations!B121="","",HYPERLINK([1]Allegations!B121))</f>
        <v>https://www.business-humanrights.org/en/latest-news/stranded-odisha-youth-in-kuwait-appeals-for-help/</v>
      </c>
      <c r="E121" t="str">
        <f>IF([1]Allegations!M121="","",[1]Allegations!M121)</f>
        <v>News outlet</v>
      </c>
      <c r="F121" t="str">
        <f>IF([1]Allegations!L121="","",[1]Allegations!L121)</f>
        <v>Migrant &amp; immigrant workers (1 - IN - Construction)</v>
      </c>
      <c r="G121">
        <f>IF([1]Allegations!T121="","",[1]Allegations!T121)</f>
        <v>1</v>
      </c>
      <c r="H121" t="str">
        <f>IF([1]Allegations!X121="","",[1]Allegations!X121)</f>
        <v>In February 2020, an Indian construction worker alleged that he had been left in Kuwait without owed wages by his employer, Al-Sager Co, after leaving employment. He had initially been contracted by Indian-owned Heena Enterprises and "subsequently engaged" by them at Al-Sager. Although he believed he had been offered a job as a pipe fabricator, Al-Sager engaged him in soil transporting. He also alleged harassment from the company and requested the Indian government repatriate him.</v>
      </c>
      <c r="I121" s="1" t="str">
        <f>IF([1]Allegations!K121="","",[1]Allegations!K121)</f>
        <v>Contract Substitution;Intimidation &amp; Threats;Non-payment of Wages;Restricted Mobility</v>
      </c>
      <c r="J121" t="str">
        <f>IF([1]Allegations!C121="","",[1]Allegations!C121)</f>
        <v>Al Sager Co. General Trading and Contracting (Employer)</v>
      </c>
      <c r="K121" t="str">
        <f>IF([1]Allegations!F121="","",[1]Allegations!F121)</f>
        <v>Construction</v>
      </c>
      <c r="L121" t="str">
        <f>IF([1]Allegations!G121="","",[1]Allegations!G121)</f>
        <v/>
      </c>
      <c r="M121" t="str">
        <f>IF([1]Allegations!H121="","",[1]Allegations!H121)</f>
        <v/>
      </c>
      <c r="N121" t="str">
        <f>IF([1]Allegations!I121="","",[1]Allegations!I121)</f>
        <v/>
      </c>
      <c r="O121" s="1" t="str">
        <f>IF([1]Allegations!J121="","",[1]Allegations!J121)</f>
        <v/>
      </c>
      <c r="P121" t="str">
        <f>IF([1]Allegations!N121="","",[1]Allegations!N121)</f>
        <v>Yes</v>
      </c>
      <c r="Q121" t="str">
        <f>IF([1]Allegations!O121="","",[1]Allegations!O121)</f>
        <v>Resource Centre</v>
      </c>
      <c r="R121" s="18" t="str">
        <f>IF(AND([1]Allegations!R121="",[1]Allegations!P121=""),"",IF(AND(NOT([1]Allegations!R121=""),[1]Allegations!P121=""),HYPERLINK([1]Allegations!R121),HYPERLINK([1]Allegations!P121)))</f>
        <v>https://www.business-humanrights.org/en/latest-news/kuwait-indian-migrant-worker-owed-wages-by-construction-company-al-sager-company-did-not-respond/</v>
      </c>
      <c r="S121" s="1" t="str">
        <f>IF([1]Allegations!Q121="","",[1]Allegations!Q121)</f>
        <v>The worker alleged that he had repeatedly approached the Indian Embassy in Kuwait for aid but had not received support. The district labour office in Ganjam, Odisha, stated that they are in the process of repatriating the worker.</v>
      </c>
      <c r="T121" t="str">
        <f t="shared" si="9"/>
        <v>x</v>
      </c>
      <c r="U121" t="str">
        <f t="shared" si="10"/>
        <v>x</v>
      </c>
      <c r="V121" t="str">
        <f t="shared" si="11"/>
        <v/>
      </c>
      <c r="W121" t="str">
        <f t="shared" si="12"/>
        <v/>
      </c>
      <c r="X121" t="str">
        <f t="shared" si="13"/>
        <v>x</v>
      </c>
      <c r="Y121" t="str">
        <f t="shared" si="14"/>
        <v/>
      </c>
      <c r="Z121" t="str">
        <f t="shared" si="15"/>
        <v/>
      </c>
      <c r="AA121" s="1" t="str">
        <f t="shared" si="16"/>
        <v/>
      </c>
      <c r="AB121" s="19" t="str">
        <f t="shared" si="17"/>
        <v>Construction</v>
      </c>
    </row>
    <row r="122" spans="1:28" x14ac:dyDescent="0.25">
      <c r="A122" s="1">
        <f>[1]Allegations!V122</f>
        <v>2083</v>
      </c>
      <c r="B122" t="str">
        <f>IF([1]Allegations!S122="Location unknown","Location unknown",VLOOKUP([1]Allegations!S122,[1]!map_alpha2[#Data],2,FALSE))</f>
        <v>Bahrain</v>
      </c>
      <c r="C122" s="17">
        <f>IF([1]Allegations!U122="","",[1]Allegations!U122)</f>
        <v>43845</v>
      </c>
      <c r="D122" s="18" t="str">
        <f>IF([1]Allegations!B122="","",HYPERLINK([1]Allegations!B122))</f>
        <v>https://www.business-humanrights.org/en/latest-news/two-more-cases-of-wage-disputes-being-probed/</v>
      </c>
      <c r="E122" t="str">
        <f>IF([1]Allegations!M122="","",[1]Allegations!M122)</f>
        <v>News outlet</v>
      </c>
      <c r="F122" t="str">
        <f>IF([1]Allegations!L122="","",[1]Allegations!L122)</f>
        <v>Migrant &amp; immigrant workers (Unknown Number - BD - Construction);Migrant &amp; immigrant workers (Unknown Number - IN - Construction);Migrant &amp; immigrant workers (Unknown Number - PK - Construction)</v>
      </c>
      <c r="G122">
        <f>IF([1]Allegations!T122="","",[1]Allegations!T122)</f>
        <v>600</v>
      </c>
      <c r="H122" t="str">
        <f>IF([1]Allegations!X122="","",[1]Allegations!X122)</f>
        <v>At least 600 migrant workers at an unnamed construction workers took strike action in January 2020, claiming they had not been paid for the preceding four months. The employees have been dependent on food provided by charity. The company had not renewed the workers' visas and they were afraid to report the abuse for fear of being arrested._x000D_
_x000D_
The men were engaged on projects commissioned by Bahrain National Petroleum Co. (Bapco).</v>
      </c>
      <c r="I122" s="1" t="str">
        <f>IF([1]Allegations!K122="","",[1]Allegations!K122)</f>
        <v>Denial of Freedom of Expression/Assembly;Failing to renew visas;Non-payment of Wages;Right to food</v>
      </c>
      <c r="J122" t="str">
        <f>IF([1]Allegations!C122="","",[1]Allegations!C122)</f>
        <v>Bahrain Petroleum Co (BAPCO) (Employer)</v>
      </c>
      <c r="K122" t="str">
        <f>IF([1]Allegations!F122="","",[1]Allegations!F122)</f>
        <v>Oil, gas &amp; coal</v>
      </c>
      <c r="L122" t="str">
        <f>IF([1]Allegations!G122="","",[1]Allegations!G122)</f>
        <v/>
      </c>
      <c r="M122" t="str">
        <f>IF([1]Allegations!H122="","",[1]Allegations!H122)</f>
        <v/>
      </c>
      <c r="N122" t="str">
        <f>IF([1]Allegations!I122="","",[1]Allegations!I122)</f>
        <v/>
      </c>
      <c r="O122" s="1" t="str">
        <f>IF([1]Allegations!J122="","",[1]Allegations!J122)</f>
        <v/>
      </c>
      <c r="P122" t="str">
        <f>IF([1]Allegations!N122="","",[1]Allegations!N122)</f>
        <v>Yes</v>
      </c>
      <c r="Q122" t="str">
        <f>IF([1]Allegations!O122="","",[1]Allegations!O122)</f>
        <v>Resource Centre</v>
      </c>
      <c r="R122" s="18" t="str">
        <f>IF(AND([1]Allegations!R122="",[1]Allegations!P122=""),"",IF(AND(NOT([1]Allegations!R122=""),[1]Allegations!P122=""),HYPERLINK([1]Allegations!R122),HYPERLINK([1]Allegations!P122)))</f>
        <v>https://www.business-humanrights.org/en/latest-news/bahrain-two-cases-before-the-labour-ministry-hear-how-workers-did-not-report-wage-delays-out-of-fear-incl-co-response/</v>
      </c>
      <c r="S122" s="1" t="str">
        <f>IF([1]Allegations!Q122="","",[1]Allegations!Q122)</f>
        <v>By the time of reporting the Labour and Social Development Ministry had been made aware of the case, although the workers had initially been reluctant to report the salary delays. A representative told GDN that they can try to reach a settlement with the company, but that this process becomes more difficult when the workers delay. They stated that the ministry can blacklist companies who do not pay their workers on time, meaning they are unable to hire other employees or carry out their business.</v>
      </c>
      <c r="T122" t="str">
        <f t="shared" si="9"/>
        <v>x</v>
      </c>
      <c r="U122" t="str">
        <f t="shared" si="10"/>
        <v>x</v>
      </c>
      <c r="V122" t="str">
        <f t="shared" si="11"/>
        <v/>
      </c>
      <c r="W122" t="str">
        <f t="shared" si="12"/>
        <v>x</v>
      </c>
      <c r="X122" t="str">
        <f t="shared" si="13"/>
        <v/>
      </c>
      <c r="Y122" t="str">
        <f t="shared" si="14"/>
        <v/>
      </c>
      <c r="Z122" t="str">
        <f t="shared" si="15"/>
        <v/>
      </c>
      <c r="AA122" s="1" t="str">
        <f t="shared" si="16"/>
        <v/>
      </c>
      <c r="AB122" s="19" t="str">
        <f t="shared" si="17"/>
        <v>Oil, gas &amp; coal</v>
      </c>
    </row>
    <row r="123" spans="1:28" x14ac:dyDescent="0.25">
      <c r="A123" s="1">
        <f>[1]Allegations!V123</f>
        <v>2078</v>
      </c>
      <c r="B123" t="str">
        <f>IF([1]Allegations!S123="Location unknown","Location unknown",VLOOKUP([1]Allegations!S123,[1]!map_alpha2[#Data],2,FALSE))</f>
        <v>United Arab Emirates</v>
      </c>
      <c r="C123" s="17">
        <f>IF([1]Allegations!U123="","",[1]Allegations!U123)</f>
        <v>43807</v>
      </c>
      <c r="D123" s="18" t="str">
        <f>IF([1]Allegations!B123="","",HYPERLINK([1]Allegations!B123))</f>
        <v>https://www.business-humanrights.org/en/latest-news/two-workers-stuck-in-the-uae-with-no-money-and-food-sent-home-by-the-indian-consulate-in-dubai/</v>
      </c>
      <c r="E123" t="str">
        <f>IF([1]Allegations!M123="","",[1]Allegations!M123)</f>
        <v>News outlet</v>
      </c>
      <c r="F123" t="str">
        <f>IF([1]Allegations!L123="","",[1]Allegations!L123)</f>
        <v>Migrant &amp; immigrant workers (2 - IN - Construction)</v>
      </c>
      <c r="G123">
        <f>IF([1]Allegations!T123="","",[1]Allegations!T123)</f>
        <v>2</v>
      </c>
      <c r="H123" t="str">
        <f>IF([1]Allegations!X123="","",[1]Allegations!X123)</f>
        <v>By December 2019, two employees of Al Maidan Sanitary Contracting and AC units had allegedly not been paid for three months. They had worked for the company since January 2019. The company owner had absconded in possession of the workers' passports. The workers were dependent on food charity.</v>
      </c>
      <c r="I123" s="1" t="str">
        <f>IF([1]Allegations!K123="","",[1]Allegations!K123)</f>
        <v>Non-payment of Wages;Right to food;Withholding Passports</v>
      </c>
      <c r="J123" t="str">
        <f>IF([1]Allegations!C123="","",[1]Allegations!C123)</f>
        <v>Al Maidan Sanitary Contracting and AC Units (Employer)</v>
      </c>
      <c r="K123" t="str">
        <f>IF([1]Allegations!F123="","",[1]Allegations!F123)</f>
        <v>Construction</v>
      </c>
      <c r="L123" t="str">
        <f>IF([1]Allegations!G123="","",[1]Allegations!G123)</f>
        <v/>
      </c>
      <c r="M123" t="str">
        <f>IF([1]Allegations!H123="","",[1]Allegations!H123)</f>
        <v/>
      </c>
      <c r="N123" t="str">
        <f>IF([1]Allegations!I123="","",[1]Allegations!I123)</f>
        <v/>
      </c>
      <c r="O123" s="1" t="str">
        <f>IF([1]Allegations!J123="","",[1]Allegations!J123)</f>
        <v/>
      </c>
      <c r="P123" t="str">
        <f>IF([1]Allegations!N123="","",[1]Allegations!N123)</f>
        <v>Yes</v>
      </c>
      <c r="Q123" t="str">
        <f>IF([1]Allegations!O123="","",[1]Allegations!O123)</f>
        <v>Resource Centre</v>
      </c>
      <c r="R123" s="18" t="str">
        <f>IF(AND([1]Allegations!R123="",[1]Allegations!P123=""),"",IF(AND(NOT([1]Allegations!R123=""),[1]Allegations!P123=""),HYPERLINK([1]Allegations!R123),HYPERLINK([1]Allegations!P123)))</f>
        <v>https://www.business-humanrights.org/en/latest-news/uae-two-employees-of-al-maidan-sanitary-repatriated-after-months-with-no-pay-company-did-not-respond/</v>
      </c>
      <c r="S123" s="1" t="str">
        <f>IF([1]Allegations!Q123="","",[1]Allegations!Q123)</f>
        <v>The employees contacted the Indian consulate for help; labour officials launched an investigation into the men's claims and attempted to track down the employer who they were unable to contact. The consulate issued Emergency Certificates for the workers which enabled them to travel home._x000D_
_x000D_
Business &amp; Human Rights Resource Centre contacted Al Maidan to invite them to respond to the allegations; the company did not respond.</v>
      </c>
      <c r="T123" t="str">
        <f t="shared" si="9"/>
        <v>x</v>
      </c>
      <c r="U123" t="str">
        <f t="shared" si="10"/>
        <v>x</v>
      </c>
      <c r="V123" t="str">
        <f t="shared" si="11"/>
        <v/>
      </c>
      <c r="W123" t="str">
        <f t="shared" si="12"/>
        <v>x</v>
      </c>
      <c r="X123" t="str">
        <f t="shared" si="13"/>
        <v/>
      </c>
      <c r="Y123" t="str">
        <f t="shared" si="14"/>
        <v/>
      </c>
      <c r="Z123" t="str">
        <f t="shared" si="15"/>
        <v/>
      </c>
      <c r="AA123" s="1" t="str">
        <f t="shared" si="16"/>
        <v/>
      </c>
      <c r="AB123" s="19" t="str">
        <f t="shared" si="17"/>
        <v>Construction</v>
      </c>
    </row>
    <row r="124" spans="1:28" x14ac:dyDescent="0.25">
      <c r="A124" s="1">
        <f>[1]Allegations!V124</f>
        <v>2077</v>
      </c>
      <c r="B124" t="str">
        <f>IF([1]Allegations!S124="Location unknown","Location unknown",VLOOKUP([1]Allegations!S124,[1]!map_alpha2[#Data],2,FALSE))</f>
        <v>United Arab Emirates</v>
      </c>
      <c r="C124" s="17">
        <f>IF([1]Allegations!U124="","",[1]Allegations!U124)</f>
        <v>43810</v>
      </c>
      <c r="D124" s="18" t="str">
        <f>IF([1]Allegations!B124="","",HYPERLINK([1]Allegations!B124))</f>
        <v>https://www.business-humanrights.org/en/latest-news/odisha-labour-commissioner-seeks-meas-help-to-rescue-labourers-stranded-in-uae/</v>
      </c>
      <c r="E124" t="str">
        <f>IF([1]Allegations!M124="","",[1]Allegations!M124)</f>
        <v>News outlet</v>
      </c>
      <c r="F124" t="str">
        <f>IF([1]Allegations!L124="","",[1]Allegations!L124)</f>
        <v>Migrant &amp; immigrant workers (5 - IN - Construction)</v>
      </c>
      <c r="G124">
        <f>IF([1]Allegations!T124="","",[1]Allegations!T124)</f>
        <v>5</v>
      </c>
      <c r="H124" t="str">
        <f>IF([1]Allegations!X124="","",[1]Allegations!X124)</f>
        <v>Five Indian workers were allegedly employed by Houston Marine Services from October 2019, but not paid with their promised salaries. Their relatives also allege that they did not have regular food or adequate shelter available.</v>
      </c>
      <c r="I124" s="1" t="str">
        <f>IF([1]Allegations!K124="","",[1]Allegations!K124)</f>
        <v>Non-payment of Wages;Precarious/unsuitable living conditions;Right to food</v>
      </c>
      <c r="J124" t="str">
        <f>IF([1]Allegations!C124="","",[1]Allegations!C124)</f>
        <v>Houston Marine Services (Employer)</v>
      </c>
      <c r="K124" t="str">
        <f>IF([1]Allegations!F124="","",[1]Allegations!F124)</f>
        <v>Services: General</v>
      </c>
      <c r="L124" t="str">
        <f>IF([1]Allegations!G124="","",[1]Allegations!G124)</f>
        <v/>
      </c>
      <c r="M124" t="str">
        <f>IF([1]Allegations!H124="","",[1]Allegations!H124)</f>
        <v/>
      </c>
      <c r="N124" t="str">
        <f>IF([1]Allegations!I124="","",[1]Allegations!I124)</f>
        <v/>
      </c>
      <c r="O124" s="1" t="str">
        <f>IF([1]Allegations!J124="","",[1]Allegations!J124)</f>
        <v/>
      </c>
      <c r="P124" t="str">
        <f>IF([1]Allegations!N124="","",[1]Allegations!N124)</f>
        <v>Yes</v>
      </c>
      <c r="Q124" t="str">
        <f>IF([1]Allegations!O124="","",[1]Allegations!O124)</f>
        <v>Resource Centre</v>
      </c>
      <c r="R124" s="18" t="str">
        <f>IF(AND([1]Allegations!R124="",[1]Allegations!P124=""),"",IF(AND(NOT([1]Allegations!R124=""),[1]Allegations!P124=""),HYPERLINK([1]Allegations!R124),HYPERLINK([1]Allegations!P124)))</f>
        <v>https://www.business-humanrights.org/en/latest-news/uae-construction-workers-at-houston-marine-services-allege-salary-delays-company-did-not-respond/</v>
      </c>
      <c r="S124" s="1" t="str">
        <f>IF([1]Allegations!Q124="","",[1]Allegations!Q124)</f>
        <v>The Labour Commissioner of Odisha, the men's home district, contacted the Ministry of External Affairs to elicit their assistance in repatriating the men.</v>
      </c>
      <c r="T124" t="str">
        <f t="shared" si="9"/>
        <v>x</v>
      </c>
      <c r="U124" t="str">
        <f t="shared" si="10"/>
        <v/>
      </c>
      <c r="V124" t="str">
        <f t="shared" si="11"/>
        <v/>
      </c>
      <c r="W124" t="str">
        <f t="shared" si="12"/>
        <v>x</v>
      </c>
      <c r="X124" t="str">
        <f t="shared" si="13"/>
        <v/>
      </c>
      <c r="Y124" t="str">
        <f t="shared" si="14"/>
        <v/>
      </c>
      <c r="Z124" t="str">
        <f t="shared" si="15"/>
        <v/>
      </c>
      <c r="AA124" s="1" t="str">
        <f t="shared" si="16"/>
        <v/>
      </c>
      <c r="AB124" s="19" t="str">
        <f t="shared" si="17"/>
        <v>Services: General</v>
      </c>
    </row>
    <row r="125" spans="1:28" x14ac:dyDescent="0.25">
      <c r="A125" s="1">
        <f>[1]Allegations!V125</f>
        <v>2076</v>
      </c>
      <c r="B125" t="str">
        <f>IF([1]Allegations!S125="Location unknown","Location unknown",VLOOKUP([1]Allegations!S125,[1]!map_alpha2[#Data],2,FALSE))</f>
        <v>Bahrain</v>
      </c>
      <c r="C125" s="17">
        <f>IF([1]Allegations!U125="","",[1]Allegations!U125)</f>
        <v>43799</v>
      </c>
      <c r="D125" s="18" t="str">
        <f>IF([1]Allegations!B125="","",HYPERLINK([1]Allegations!B125))</f>
        <v>https://www.business-humanrights.org/en/latest-news/bahrain-retailer-jawad-faces-legal-case-over-salary-non-payment-to-hundreds-of-employees/</v>
      </c>
      <c r="E125" t="str">
        <f>IF([1]Allegations!M125="","",[1]Allegations!M125)</f>
        <v>News outlet</v>
      </c>
      <c r="F125" t="str">
        <f>IF([1]Allegations!L125="","",[1]Allegations!L125)</f>
        <v>Migrant &amp; immigrant workers (500 - BD - Retail)</v>
      </c>
      <c r="G125">
        <f>IF([1]Allegations!T125="","",[1]Allegations!T125)</f>
        <v>500</v>
      </c>
      <c r="H125" t="str">
        <f>IF([1]Allegations!X125="","",[1]Allegations!X125)</f>
        <v>Jawad Business Group faced allegations of non-payment to hundreds of employees after "reducing its operation in Bahrain". A group of around 80 supermarket employees alleged delayed wages of up to nine months, and a further 60 working elsewhere alleged no payment for two to three months._x000D_
_x000D_
Some employees reported to GDN that they had resigned on the promise of being paid outstanding wages and benefits, but had yet to receive any. Others were stranded in Bahrain as their visas had not been renewed in the meantime._x000D_
_x000D_
The Bangladesh consulate stated to GDN that around 500 Bangldeshi employees were employed with the group and at least 150 of them had left without receiving pending salaries.</v>
      </c>
      <c r="I125" s="1" t="str">
        <f>IF([1]Allegations!K125="","",[1]Allegations!K125)</f>
        <v>Failing to renew visas;Non-payment of Wages</v>
      </c>
      <c r="J125" t="str">
        <f>IF([1]Allegations!C125="","",[1]Allegations!C125)</f>
        <v>Jawad Business Group (Employer)</v>
      </c>
      <c r="K125" t="str">
        <f>IF([1]Allegations!F125="","",[1]Allegations!F125)</f>
        <v>Retail</v>
      </c>
      <c r="L125" t="str">
        <f>IF([1]Allegations!G125="","",[1]Allegations!G125)</f>
        <v/>
      </c>
      <c r="M125" t="str">
        <f>IF([1]Allegations!H125="","",[1]Allegations!H125)</f>
        <v/>
      </c>
      <c r="N125" t="str">
        <f>IF([1]Allegations!I125="","",[1]Allegations!I125)</f>
        <v/>
      </c>
      <c r="O125" s="1" t="str">
        <f>IF([1]Allegations!J125="","",[1]Allegations!J125)</f>
        <v/>
      </c>
      <c r="P125" t="str">
        <f>IF([1]Allegations!N125="","",[1]Allegations!N125)</f>
        <v>Yes</v>
      </c>
      <c r="Q125" t="str">
        <f>IF([1]Allegations!O125="","",[1]Allegations!O125)</f>
        <v>Journalist</v>
      </c>
      <c r="R125" s="18" t="str">
        <f>IF(AND([1]Allegations!R125="",[1]Allegations!P125=""),"",IF(AND(NOT([1]Allegations!R125=""),[1]Allegations!P125=""),HYPERLINK([1]Allegations!R125),HYPERLINK([1]Allegations!P125)))</f>
        <v/>
      </c>
      <c r="S125" s="1" t="str">
        <f>IF([1]Allegations!Q125="","",[1]Allegations!Q125)</f>
        <v>A number of employees contacted GDN after they had gone without wages for months, resigned and were facing restricted mobility when the company had not renewed their work permits. _x000D_
 _x000D_
 A representative of the Bahraini Labour and Social Development Ministry told GDN that the case was pending in the labour courts. _x000D_
 _x000D_
 The Bangladeshi consulate told GDN that they were aware of a number of workers filing complaints with the Labour Ministry and stated that they were trying to reach company management and the ministry to reach a solution._x000D_
 _x000D_
 The company was contacted for comment by GDN; they did not reply.</v>
      </c>
      <c r="T125" t="str">
        <f t="shared" si="9"/>
        <v>x</v>
      </c>
      <c r="U125" t="str">
        <f t="shared" si="10"/>
        <v>x</v>
      </c>
      <c r="V125" t="str">
        <f t="shared" si="11"/>
        <v/>
      </c>
      <c r="W125" t="str">
        <f t="shared" si="12"/>
        <v/>
      </c>
      <c r="X125" t="str">
        <f t="shared" si="13"/>
        <v/>
      </c>
      <c r="Y125" t="str">
        <f t="shared" si="14"/>
        <v/>
      </c>
      <c r="Z125" t="str">
        <f t="shared" si="15"/>
        <v/>
      </c>
      <c r="AA125" s="1" t="str">
        <f t="shared" si="16"/>
        <v/>
      </c>
      <c r="AB125" s="19" t="str">
        <f t="shared" si="17"/>
        <v>Retail</v>
      </c>
    </row>
    <row r="126" spans="1:28" x14ac:dyDescent="0.25">
      <c r="A126" s="1">
        <f>[1]Allegations!V126</f>
        <v>2072</v>
      </c>
      <c r="B126" t="str">
        <f>IF([1]Allegations!S126="Location unknown","Location unknown",VLOOKUP([1]Allegations!S126,[1]!map_alpha2[#Data],2,FALSE))</f>
        <v>Kuwait</v>
      </c>
      <c r="C126" s="17">
        <f>IF([1]Allegations!U126="","",[1]Allegations!U126)</f>
        <v>43610</v>
      </c>
      <c r="D126" s="18" t="str">
        <f>IF([1]Allegations!B126="","",HYPERLINK([1]Allegations!B126))</f>
        <v>https://www.business-humanrights.org/en/latest-news/video-of-mangaluru-men-stranded-in-kuwait-after-being-duped-by-agent-goes-viral/</v>
      </c>
      <c r="E126" t="str">
        <f>IF([1]Allegations!M126="","",[1]Allegations!M126)</f>
        <v>News outlet</v>
      </c>
      <c r="F126" t="str">
        <f>IF([1]Allegations!L126="","",[1]Allegations!L126)</f>
        <v>Migrant &amp; immigrant workers (200 - IN - Unknown Sector)</v>
      </c>
      <c r="G126">
        <f>IF([1]Allegations!T126="","",[1]Allegations!T126)</f>
        <v>200</v>
      </c>
      <c r="H126" t="str">
        <f>IF([1]Allegations!X126="","",[1]Allegations!X126)</f>
        <v>In May 2019 a video emerged of 35 Indian men claiming to be stranded in Kuwait; a total of 200 Indian migrants were affected. The men alleged that they had been recruited through an agency, Manikya Associates, for jobs with a company called Carriage but on arrival in Kuwait the men were given jobs in a different company, Enseem, which is blacklisted in Kuwait. The men also allege that they had not been paid salaries for six months and were struggling to buy food and water.</v>
      </c>
      <c r="I126" s="1" t="str">
        <f>IF([1]Allegations!K126="","",[1]Allegations!K126)</f>
        <v>Non-payment of Wages;Precarious/unsuitable living conditions;Recruitment Fees;Right to food</v>
      </c>
      <c r="J126" t="str">
        <f>IF([1]Allegations!C126="","",[1]Allegations!C126)</f>
        <v>Manikya Associates (Recruiter)</v>
      </c>
      <c r="K126" t="str">
        <f>IF([1]Allegations!F126="","",[1]Allegations!F126)</f>
        <v>Recruitment agencies</v>
      </c>
      <c r="L126" t="str">
        <f>IF([1]Allegations!G126="","",[1]Allegations!G126)</f>
        <v/>
      </c>
      <c r="M126" t="str">
        <f>IF([1]Allegations!H126="","",[1]Allegations!H126)</f>
        <v/>
      </c>
      <c r="N126" t="str">
        <f>IF([1]Allegations!I126="","",[1]Allegations!I126)</f>
        <v/>
      </c>
      <c r="O126" s="1" t="str">
        <f>IF([1]Allegations!J126="","",[1]Allegations!J126)</f>
        <v/>
      </c>
      <c r="P126" t="str">
        <f>IF([1]Allegations!N126="","",[1]Allegations!N126)</f>
        <v>Yes</v>
      </c>
      <c r="Q126" t="str">
        <f>IF([1]Allegations!O126="","",[1]Allegations!O126)</f>
        <v>Journalist</v>
      </c>
      <c r="R126" s="18" t="str">
        <f>IF(AND([1]Allegations!R126="",[1]Allegations!P126=""),"",IF(AND(NOT([1]Allegations!R126=""),[1]Allegations!P126=""),HYPERLINK([1]Allegations!R126),HYPERLINK([1]Allegations!P126)))</f>
        <v/>
      </c>
      <c r="S126" s="1" t="str">
        <f>IF([1]Allegations!Q126="","",[1]Allegations!Q126)</f>
        <v>The owner of Manikya Associates, Prasad Shetty, issued a statement denying the allegations. He stated that his firm had instead acted as a facilitator for another recruiter sourcing labour for an entirely separate company. Manikya Associates has, however, offered the stranded men alternative employment._x000D_
 _x000D_
 The Indian authorities have filed a case against Manikya Associates for allegedly carrying out recruitment for foreign firms without having a license under the Emigration Act.</v>
      </c>
      <c r="T126" t="str">
        <f t="shared" si="9"/>
        <v>x</v>
      </c>
      <c r="U126" t="str">
        <f t="shared" si="10"/>
        <v/>
      </c>
      <c r="V126" t="str">
        <f t="shared" si="11"/>
        <v/>
      </c>
      <c r="W126" t="str">
        <f t="shared" si="12"/>
        <v>x</v>
      </c>
      <c r="X126" t="str">
        <f t="shared" si="13"/>
        <v/>
      </c>
      <c r="Y126" t="str">
        <f t="shared" si="14"/>
        <v/>
      </c>
      <c r="Z126" t="str">
        <f t="shared" si="15"/>
        <v/>
      </c>
      <c r="AA126" s="1" t="str">
        <f t="shared" si="16"/>
        <v/>
      </c>
      <c r="AB126" s="19" t="str">
        <f t="shared" si="17"/>
        <v>Recruitment agencies</v>
      </c>
    </row>
    <row r="127" spans="1:28" x14ac:dyDescent="0.25">
      <c r="A127" s="1">
        <f>[1]Allegations!V127</f>
        <v>2069</v>
      </c>
      <c r="B127" t="str">
        <f>IF([1]Allegations!S127="Location unknown","Location unknown",VLOOKUP([1]Allegations!S127,[1]!map_alpha2[#Data],2,FALSE))</f>
        <v>Kuwait</v>
      </c>
      <c r="C127" s="17">
        <f>IF([1]Allegations!U127="","",[1]Allegations!U127)</f>
        <v>42918</v>
      </c>
      <c r="D127" s="18" t="str">
        <f>IF([1]Allegations!B127="","",HYPERLINK([1]Allegations!B127))</f>
        <v>https://www.business-humanrights.org/en/latest-news/bangladeshi-workers-hold-sit-in-over-unpaid-salaries-alleged-cheating/</v>
      </c>
      <c r="E127" t="str">
        <f>IF([1]Allegations!M127="","",[1]Allegations!M127)</f>
        <v>News outlet</v>
      </c>
      <c r="F127" t="str">
        <f>IF([1]Allegations!L127="","",[1]Allegations!L127)</f>
        <v>Migrant &amp; immigrant workers (300 - BD - Cleaning &amp; maintenance)</v>
      </c>
      <c r="G127">
        <f>IF([1]Allegations!T127="","",[1]Allegations!T127)</f>
        <v>300</v>
      </c>
      <c r="H127" t="str">
        <f>IF([1]Allegations!X127="","",[1]Allegations!X127)</f>
        <v>300 Bangladeshi workers alleged non-payment of salaries and 'extortion' of money for their residency visas by a company manager. Some of the workers claimed they had also paid a local visa trader in Bangladesh but were again asked to pay for visas on arrival in Kuwait.</v>
      </c>
      <c r="I127" s="1" t="str">
        <f>IF([1]Allegations!K127="","",[1]Allegations!K127)</f>
        <v>Failing to renew visas;Intimidation &amp; Threats;Non-payment of Wages;Recruitment Fees</v>
      </c>
      <c r="J127" t="str">
        <f>IF([1]Allegations!C127="","",[1]Allegations!C127)</f>
        <v/>
      </c>
      <c r="K127" t="str">
        <f>IF([1]Allegations!F127="","",[1]Allegations!F127)</f>
        <v/>
      </c>
      <c r="L127" t="str">
        <f>IF([1]Allegations!G127="","",[1]Allegations!G127)</f>
        <v/>
      </c>
      <c r="M127" t="str">
        <f>IF([1]Allegations!H127="","",[1]Allegations!H127)</f>
        <v/>
      </c>
      <c r="N127" t="str">
        <f>IF([1]Allegations!I127="","",[1]Allegations!I127)</f>
        <v/>
      </c>
      <c r="O127" s="1" t="str">
        <f>IF([1]Allegations!J127="","",[1]Allegations!J127)</f>
        <v>Not Reported (Employer - Cleaning &amp; maintenance)</v>
      </c>
      <c r="P127" t="str">
        <f>IF([1]Allegations!N127="","",[1]Allegations!N127)</f>
        <v>Yes</v>
      </c>
      <c r="Q127" t="str">
        <f>IF([1]Allegations!O127="","",[1]Allegations!O127)</f>
        <v>Journalist</v>
      </c>
      <c r="R127" s="18" t="str">
        <f>IF(AND([1]Allegations!R127="",[1]Allegations!P127=""),"",IF(AND(NOT([1]Allegations!R127=""),[1]Allegations!P127=""),HYPERLINK([1]Allegations!R127),HYPERLINK([1]Allegations!P127)))</f>
        <v/>
      </c>
      <c r="S127" s="1" t="str">
        <f>IF([1]Allegations!Q127="","",[1]Allegations!Q127)</f>
        <v>In response, the workers staged a 3 day peaceful protest. Previous complaints from workers had gone unanswered but the protest prompted answers from the company and the involvement of the Bangladesh Embassy. Workers returned to work after receiving wages.</v>
      </c>
      <c r="T127" t="str">
        <f t="shared" si="9"/>
        <v>x</v>
      </c>
      <c r="U127" t="str">
        <f t="shared" si="10"/>
        <v>x</v>
      </c>
      <c r="V127" t="str">
        <f t="shared" si="11"/>
        <v/>
      </c>
      <c r="W127" t="str">
        <f t="shared" si="12"/>
        <v/>
      </c>
      <c r="X127" t="str">
        <f t="shared" si="13"/>
        <v>x</v>
      </c>
      <c r="Y127" t="str">
        <f t="shared" si="14"/>
        <v/>
      </c>
      <c r="Z127" t="str">
        <f t="shared" si="15"/>
        <v/>
      </c>
      <c r="AA127" s="1" t="str">
        <f t="shared" si="16"/>
        <v/>
      </c>
      <c r="AB127" s="19" t="str">
        <f t="shared" si="17"/>
        <v>Cleaning &amp; maintenance</v>
      </c>
    </row>
    <row r="128" spans="1:28" x14ac:dyDescent="0.25">
      <c r="A128" s="1">
        <f>[1]Allegations!V128</f>
        <v>2068</v>
      </c>
      <c r="B128" t="str">
        <f>IF([1]Allegations!S128="Location unknown","Location unknown",VLOOKUP([1]Allegations!S128,[1]!map_alpha2[#Data],2,FALSE))</f>
        <v>Oman</v>
      </c>
      <c r="C128" s="17">
        <f>IF([1]Allegations!U128="","",[1]Allegations!U128)</f>
        <v>42958</v>
      </c>
      <c r="D128" s="18" t="str">
        <f>IF([1]Allegations!B128="","",HYPERLINK([1]Allegations!B128))</f>
        <v>https://www.business-humanrights.org/en/latest-news/oman-800-migrant-workers-at-petron-gulf-stranded-without-pay-for-5-months/</v>
      </c>
      <c r="E128" t="str">
        <f>IF([1]Allegations!M128="","",[1]Allegations!M128)</f>
        <v>News outlet</v>
      </c>
      <c r="F128" t="str">
        <f>IF([1]Allegations!L128="","",[1]Allegations!L128)</f>
        <v>Migrant &amp; immigrant workers (100 - Middle East &amp; No. Africa - Manufacturing: General);Migrant &amp; immigrant workers (800 - IN - Manufacturing: General)</v>
      </c>
      <c r="G128">
        <f>IF([1]Allegations!T128="","",[1]Allegations!T128)</f>
        <v>800</v>
      </c>
      <c r="H128" t="str">
        <f>IF([1]Allegations!X128="","",[1]Allegations!X128)</f>
        <v>Employees at Petron Gulf were left stranded without pay, food, water or accommodation for 5 months. Most of the workers do not possess a valid work license as the company had failed to renew them on time.</v>
      </c>
      <c r="I128" s="1" t="str">
        <f>IF([1]Allegations!K128="","",[1]Allegations!K128)</f>
        <v>Failing to renew visas;Non-payment of Wages;Precarious/unsuitable living conditions;Restricted Mobility;Right to food</v>
      </c>
      <c r="J128" t="str">
        <f>IF([1]Allegations!C128="","",[1]Allegations!C128)</f>
        <v>Petron Emirates Group (Employer)</v>
      </c>
      <c r="K128" t="str">
        <f>IF([1]Allegations!F128="","",[1]Allegations!F128)</f>
        <v>Chemical: General;Engineering</v>
      </c>
      <c r="L128" t="str">
        <f>IF([1]Allegations!G128="","",[1]Allegations!G128)</f>
        <v/>
      </c>
      <c r="M128" t="str">
        <f>IF([1]Allegations!H128="","",[1]Allegations!H128)</f>
        <v/>
      </c>
      <c r="N128" t="str">
        <f>IF([1]Allegations!I128="","",[1]Allegations!I128)</f>
        <v/>
      </c>
      <c r="O128" s="1" t="str">
        <f>IF([1]Allegations!J128="","",[1]Allegations!J128)</f>
        <v/>
      </c>
      <c r="P128" t="str">
        <f>IF([1]Allegations!N128="","",[1]Allegations!N128)</f>
        <v>Yes</v>
      </c>
      <c r="Q128" t="str">
        <f>IF([1]Allegations!O128="","",[1]Allegations!O128)</f>
        <v>Resource Centre</v>
      </c>
      <c r="R128" s="18" t="str">
        <f>IF(AND([1]Allegations!R128="",[1]Allegations!P128=""),"",IF(AND(NOT([1]Allegations!R128=""),[1]Allegations!P128=""),HYPERLINK([1]Allegations!R128),HYPERLINK([1]Allegations!P128)))</f>
        <v>https://www.business-humanrights.org/en/latest-news/oman-employees-at-petron-gulf-allegedly-left-stranded-without-pay-for-5-months/</v>
      </c>
      <c r="S128" s="1" t="str">
        <f>IF([1]Allegations!Q128="","",[1]Allegations!Q128)</f>
        <v>The workers filed a complaint with the Indian embassy in Oman and with Oman's manpower department. Petron Gulf did not respond to an invitation to respond from the Resource Centre.</v>
      </c>
      <c r="T128" t="str">
        <f t="shared" si="9"/>
        <v>x</v>
      </c>
      <c r="U128" t="str">
        <f t="shared" si="10"/>
        <v>x</v>
      </c>
      <c r="V128" t="str">
        <f t="shared" si="11"/>
        <v/>
      </c>
      <c r="W128" t="str">
        <f t="shared" si="12"/>
        <v>x</v>
      </c>
      <c r="X128" t="str">
        <f t="shared" si="13"/>
        <v/>
      </c>
      <c r="Y128" t="str">
        <f t="shared" si="14"/>
        <v/>
      </c>
      <c r="Z128" t="str">
        <f t="shared" si="15"/>
        <v/>
      </c>
      <c r="AA128" s="1" t="str">
        <f t="shared" si="16"/>
        <v/>
      </c>
      <c r="AB128" s="19" t="str">
        <f t="shared" si="17"/>
        <v>Chemical: General;Engineering</v>
      </c>
    </row>
    <row r="129" spans="1:28" x14ac:dyDescent="0.25">
      <c r="A129" s="1">
        <f>[1]Allegations!V129</f>
        <v>2067</v>
      </c>
      <c r="B129" t="str">
        <f>IF([1]Allegations!S129="Location unknown","Location unknown",VLOOKUP([1]Allegations!S129,[1]!map_alpha2[#Data],2,FALSE))</f>
        <v>United Arab Emirates</v>
      </c>
      <c r="C129" s="17">
        <f>IF([1]Allegations!U129="","",[1]Allegations!U129)</f>
        <v>42973</v>
      </c>
      <c r="D129" s="18" t="str">
        <f>IF([1]Allegations!B129="","",HYPERLINK([1]Allegations!B129))</f>
        <v>https://www.business-humanrights.org/en/latest-news/late-wages-for-migrant-workers-at-a-trump-golf-course-in-dubai/</v>
      </c>
      <c r="E129" t="str">
        <f>IF([1]Allegations!M129="","",[1]Allegations!M129)</f>
        <v>News outlet</v>
      </c>
      <c r="F129" t="str">
        <f>IF([1]Allegations!L129="","",[1]Allegations!L129)</f>
        <v>Migrant &amp; immigrant workers (Unknown Number - IN - Construction);Migrant &amp; immigrant workers (Unknown Number - NP - Construction);Migrant &amp; immigrant workers (Unknown Number - PK - Construction)</v>
      </c>
      <c r="G129">
        <f>IF([1]Allegations!T129="","",[1]Allegations!T129)</f>
        <v>24</v>
      </c>
      <c r="H129" t="str">
        <f>IF([1]Allegations!X129="","",[1]Allegations!X129)</f>
        <v>Workers building the Trump International Golf Club allegedly faced frequent wage delays, including withheld payment from the company who pressured workers to remain until the end of their contracts. Workers struggled to cover debts from paying recruitment fees to agents and support their families who depend on remittances are forced to borrow loans.</v>
      </c>
      <c r="I129" s="1" t="str">
        <f>IF([1]Allegations!K129="","",[1]Allegations!K129)</f>
        <v>Debt Bondage;Health: General (including workplace health &amp; safety);Non-payment of Wages;Precarious/unsuitable living conditions;Recruitment Fees;Restricted Mobility;Withholding Passports</v>
      </c>
      <c r="J129" t="str">
        <f>IF([1]Allegations!C129="","",[1]Allegations!C129)</f>
        <v>Al Arif Group (Unknown);DAMAC Properties (Unknown);Trump Organization (Unknown)</v>
      </c>
      <c r="K129" t="str">
        <f>IF([1]Allegations!F129="","",[1]Allegations!F129)</f>
        <v>Construction;Golf courses;Hotel;Real estate: General</v>
      </c>
      <c r="L129" t="str">
        <f>IF([1]Allegations!G129="","",[1]Allegations!G129)</f>
        <v/>
      </c>
      <c r="M129" t="str">
        <f>IF([1]Allegations!H129="","",[1]Allegations!H129)</f>
        <v/>
      </c>
      <c r="N129" t="str">
        <f>IF([1]Allegations!I129="","",[1]Allegations!I129)</f>
        <v/>
      </c>
      <c r="O129" s="1" t="str">
        <f>IF([1]Allegations!J129="","",[1]Allegations!J129)</f>
        <v/>
      </c>
      <c r="P129" t="str">
        <f>IF([1]Allegations!N129="","",[1]Allegations!N129)</f>
        <v>Yes</v>
      </c>
      <c r="Q129" t="str">
        <f>IF([1]Allegations!O129="","",[1]Allegations!O129)</f>
        <v>Resource Centre</v>
      </c>
      <c r="R129" s="18" t="str">
        <f>IF(AND([1]Allegations!R129="",[1]Allegations!P129=""),"",IF(AND(NOT([1]Allegations!R129=""),[1]Allegations!P129=""),HYPERLINK([1]Allegations!R129),HYPERLINK([1]Allegations!P129)))</f>
        <v>https://www.business-humanrights.org/en/latest-news/uae-mixed-response-from-companies-implicated-in-alleged-migrant-labour-abuse-at-trump-international-golf-club/</v>
      </c>
      <c r="S129" s="1" t="str">
        <f>IF([1]Allegations!Q129="","",[1]Allegations!Q129)</f>
        <v>The delays prompted workers to engage in strikes lasting one or two days, resulting in salary payment by Al Arif.</v>
      </c>
      <c r="T129" t="str">
        <f t="shared" si="9"/>
        <v>x</v>
      </c>
      <c r="U129" t="str">
        <f t="shared" si="10"/>
        <v>x</v>
      </c>
      <c r="V129" t="str">
        <f t="shared" si="11"/>
        <v>x</v>
      </c>
      <c r="W129" t="str">
        <f t="shared" si="12"/>
        <v>x</v>
      </c>
      <c r="X129" t="str">
        <f t="shared" si="13"/>
        <v/>
      </c>
      <c r="Y129" t="str">
        <f t="shared" si="14"/>
        <v/>
      </c>
      <c r="Z129" t="str">
        <f t="shared" si="15"/>
        <v/>
      </c>
      <c r="AA129" s="1" t="str">
        <f t="shared" si="16"/>
        <v/>
      </c>
      <c r="AB129" s="19" t="str">
        <f t="shared" si="17"/>
        <v>Construction;Golf courses;Hotel;Real estate: General</v>
      </c>
    </row>
    <row r="130" spans="1:28" x14ac:dyDescent="0.25">
      <c r="A130" s="1">
        <f>[1]Allegations!V130</f>
        <v>2066</v>
      </c>
      <c r="B130" t="str">
        <f>IF([1]Allegations!S130="Location unknown","Location unknown",VLOOKUP([1]Allegations!S130,[1]!map_alpha2[#Data],2,FALSE))</f>
        <v>Kuwait</v>
      </c>
      <c r="C130" s="17">
        <f>IF([1]Allegations!U130="","",[1]Allegations!U130)</f>
        <v>43206</v>
      </c>
      <c r="D130" s="18" t="str">
        <f>IF([1]Allegations!B130="","",HYPERLINK([1]Allegations!B130))</f>
        <v>https://www.business-humanrights.org/en/latest-news/lawsuit-pentagon-contractor-treated-workers-like-slaves/</v>
      </c>
      <c r="E130" t="str">
        <f>IF([1]Allegations!M130="","",[1]Allegations!M130)</f>
        <v>News outlet</v>
      </c>
      <c r="F130" t="str">
        <f>IF([1]Allegations!L130="","",[1]Allegations!L130)</f>
        <v>Migrant &amp; immigrant workers (6 - US - Military/defence)</v>
      </c>
      <c r="G130">
        <f>IF([1]Allegations!T130="","",[1]Allegations!T130)</f>
        <v>6</v>
      </c>
      <c r="H130" t="str">
        <f>IF([1]Allegations!X130="","",[1]Allegations!X130)</f>
        <v>A lawsuit against US govt. contractor ManTech alleged forced labour and workplace safety violations in Kuwait. The contractor confiscated workers' passports, secured them tourist vias rather than work visas, and forced them to work around toxic chemicals with inadequate protection. While labour abuses, particularly passport confiscation, are common for migrant workers this case is unusual in that the plaintiffs are American citizens.</v>
      </c>
      <c r="I130" s="1" t="str">
        <f>IF([1]Allegations!K130="","",[1]Allegations!K130)</f>
        <v>Failing to renew visas;Forced labour &amp; modern slavery;Health: General (including workplace health &amp; safety);Intimidation &amp; Threats;Restricted Mobility;Unfair Dismissal;Withholding Passports</v>
      </c>
      <c r="J130" t="str">
        <f>IF([1]Allegations!C130="","",[1]Allegations!C130)</f>
        <v>ManTech (Employer)</v>
      </c>
      <c r="K130" t="str">
        <f>IF([1]Allegations!F130="","",[1]Allegations!F130)</f>
        <v>Security companies</v>
      </c>
      <c r="L130" t="str">
        <f>IF([1]Allegations!G130="","",[1]Allegations!G130)</f>
        <v/>
      </c>
      <c r="M130" t="str">
        <f>IF([1]Allegations!H130="","",[1]Allegations!H130)</f>
        <v/>
      </c>
      <c r="N130" t="str">
        <f>IF([1]Allegations!I130="","",[1]Allegations!I130)</f>
        <v/>
      </c>
      <c r="O130" s="1" t="str">
        <f>IF([1]Allegations!J130="","",[1]Allegations!J130)</f>
        <v/>
      </c>
      <c r="P130" t="str">
        <f>IF([1]Allegations!N130="","",[1]Allegations!N130)</f>
        <v>Yes</v>
      </c>
      <c r="Q130" t="str">
        <f>IF([1]Allegations!O130="","",[1]Allegations!O130)</f>
        <v>Journalist</v>
      </c>
      <c r="R130" s="18" t="str">
        <f>IF(AND([1]Allegations!R130="",[1]Allegations!P130=""),"",IF(AND(NOT([1]Allegations!R130=""),[1]Allegations!P130=""),HYPERLINK([1]Allegations!R130),HYPERLINK([1]Allegations!P130)))</f>
        <v/>
      </c>
      <c r="S130" s="1" t="str">
        <f>IF([1]Allegations!Q130="","",[1]Allegations!Q130)</f>
        <v>A lawsuit was filed against ManTech in 2018 in Washington DC, alleging that the company defrauded the federal government while violating an anti-slavery law.</v>
      </c>
      <c r="T130" t="str">
        <f t="shared" si="9"/>
        <v>x</v>
      </c>
      <c r="U130" t="str">
        <f t="shared" si="10"/>
        <v>x</v>
      </c>
      <c r="V130" t="str">
        <f t="shared" si="11"/>
        <v>x</v>
      </c>
      <c r="W130" t="str">
        <f t="shared" si="12"/>
        <v/>
      </c>
      <c r="X130" t="str">
        <f t="shared" si="13"/>
        <v>x</v>
      </c>
      <c r="Y130" t="str">
        <f t="shared" si="14"/>
        <v>x</v>
      </c>
      <c r="Z130" t="str">
        <f t="shared" si="15"/>
        <v/>
      </c>
      <c r="AA130" s="1" t="str">
        <f t="shared" si="16"/>
        <v/>
      </c>
      <c r="AB130" s="19" t="str">
        <f t="shared" si="17"/>
        <v>Security companies</v>
      </c>
    </row>
    <row r="131" spans="1:28" x14ac:dyDescent="0.25">
      <c r="A131" s="1">
        <f>[1]Allegations!V131</f>
        <v>2064</v>
      </c>
      <c r="B131" t="str">
        <f>IF([1]Allegations!S131="Location unknown","Location unknown",VLOOKUP([1]Allegations!S131,[1]!map_alpha2[#Data],2,FALSE))</f>
        <v>Bahrain</v>
      </c>
      <c r="C131" s="17">
        <f>IF([1]Allegations!U131="","",[1]Allegations!U131)</f>
        <v>43266</v>
      </c>
      <c r="D131" s="18" t="str">
        <f>IF([1]Allegations!B131="","",HYPERLINK([1]Allegations!B131))</f>
        <v>https://www.business-humanrights.org/en/latest-news/450-workers-stranded-in-bahrain-as-construction-companies-default-on-wages/</v>
      </c>
      <c r="E131" t="str">
        <f>IF([1]Allegations!M131="","",[1]Allegations!M131)</f>
        <v>NGO</v>
      </c>
      <c r="F131" t="str">
        <f>IF([1]Allegations!L131="","",[1]Allegations!L131)</f>
        <v>Migrant &amp; immigrant workers (Unknown Number - BD - Construction);Migrant &amp; immigrant workers (Unknown Number - IN - Construction)</v>
      </c>
      <c r="G131">
        <f>IF([1]Allegations!T131="","",[1]Allegations!T131)</f>
        <v>450</v>
      </c>
      <c r="H131" t="str">
        <f>IF([1]Allegations!X131="","",[1]Allegations!X131)</f>
        <v>In a case documented by NGO Migrant Rights, 450 workers from multiple construction companies owned by the same parent company were denied their wages for over four months. Living conditions in the workers' labour camp worsened, workers lacked food provision and safe and proper accommodation, and safety standards at the camp were deemed hazardous. Many workers subsequently lived in Bahrain with irregular status after their employer failed to renew their visa. Workers have reported being detained by police for trying to seek alternative employment or medical care.</v>
      </c>
      <c r="I131" s="1" t="str">
        <f>IF([1]Allegations!K131="","",[1]Allegations!K131)</f>
        <v>Denial of Freedom of Expression/Assembly;Failing to renew visas;Non-payment of Wages;Precarious/unsuitable living conditions;Restricted Mobility;Right to food;Withholding Passports</v>
      </c>
      <c r="J131" t="str">
        <f>IF([1]Allegations!C131="","",[1]Allegations!C131)</f>
        <v>Al Qawareer Contracting Co. (Unknown);Faisal Fardan Electrical Construction (Unknown);International Trading Co. (Unknown);Orlando Construction Co. (Unknown)</v>
      </c>
      <c r="K131" t="str">
        <f>IF([1]Allegations!F131="","",[1]Allegations!F131)</f>
        <v>Construction</v>
      </c>
      <c r="L131" t="str">
        <f>IF([1]Allegations!G131="","",[1]Allegations!G131)</f>
        <v/>
      </c>
      <c r="M131" t="str">
        <f>IF([1]Allegations!H131="","",[1]Allegations!H131)</f>
        <v/>
      </c>
      <c r="N131" t="str">
        <f>IF([1]Allegations!I131="","",[1]Allegations!I131)</f>
        <v/>
      </c>
      <c r="O131" s="1" t="str">
        <f>IF([1]Allegations!J131="","",[1]Allegations!J131)</f>
        <v>Government (Unknown - Sector not reported/applicable)</v>
      </c>
      <c r="P131" t="str">
        <f>IF([1]Allegations!N131="","",[1]Allegations!N131)</f>
        <v>Yes</v>
      </c>
      <c r="Q131" t="str">
        <f>IF([1]Allegations!O131="","",[1]Allegations!O131)</f>
        <v>Resource Centre</v>
      </c>
      <c r="R131" s="18" t="str">
        <f>IF(AND([1]Allegations!R131="",[1]Allegations!P131=""),"",IF(AND(NOT([1]Allegations!R131=""),[1]Allegations!P131=""),HYPERLINK([1]Allegations!R131),HYPERLINK([1]Allegations!P131)))</f>
        <v>https://www.business-humanrights.org/en/latest-news/bahrain-450-construction-workers-denied-wages-companies-fail-to-respond/</v>
      </c>
      <c r="S131" s="1" t="str">
        <f>IF([1]Allegations!Q131="","",[1]Allegations!Q131)</f>
        <v>The workers held a protest march lasting several hours from their labour camp in Tubli to the Labour Court of Bahrain; they were stopped by police in Manama and returned to their labour camp.</v>
      </c>
      <c r="T131" t="str">
        <f t="shared" si="9"/>
        <v>x</v>
      </c>
      <c r="U131" t="str">
        <f t="shared" si="10"/>
        <v>x</v>
      </c>
      <c r="V131" t="str">
        <f t="shared" si="11"/>
        <v/>
      </c>
      <c r="W131" t="str">
        <f t="shared" si="12"/>
        <v>x</v>
      </c>
      <c r="X131" t="str">
        <f t="shared" si="13"/>
        <v/>
      </c>
      <c r="Y131" t="str">
        <f t="shared" si="14"/>
        <v/>
      </c>
      <c r="Z131" t="str">
        <f t="shared" si="15"/>
        <v/>
      </c>
      <c r="AA131" s="1" t="str">
        <f t="shared" si="16"/>
        <v/>
      </c>
      <c r="AB131" s="19" t="str">
        <f t="shared" si="17"/>
        <v>ConstructionSector not reported/applicable</v>
      </c>
    </row>
    <row r="132" spans="1:28" x14ac:dyDescent="0.25">
      <c r="A132" s="1">
        <f>[1]Allegations!V132</f>
        <v>2673</v>
      </c>
      <c r="B132" t="str">
        <f>IF([1]Allegations!S132="Location unknown","Location unknown",VLOOKUP([1]Allegations!S132,[1]!map_alpha2[#Data],2,FALSE))</f>
        <v>Saudi Arabia</v>
      </c>
      <c r="C132" s="17">
        <f>IF([1]Allegations!U132="","",[1]Allegations!U132)</f>
        <v>44294</v>
      </c>
      <c r="D132" s="18" t="str">
        <f>IF([1]Allegations!B132="","",HYPERLINK([1]Allegations!B132))</f>
        <v>https://www.business-humanrights.org/en/latest-news/india-kerala-workers-in-the-gulf-face-unprecedented-levels-of-wage-theft-with-low-awareness-of-rights-access-to-justice-leaving-many-stranded-jobless/</v>
      </c>
      <c r="E132" t="str">
        <f>IF([1]Allegations!M132="","",[1]Allegations!M132)</f>
        <v>News outlet</v>
      </c>
      <c r="F132" t="str">
        <f>IF([1]Allegations!L132="","",[1]Allegations!L132)</f>
        <v>Migrant &amp; immigrant workers (300 - IN - Construction)</v>
      </c>
      <c r="G132">
        <f>IF([1]Allegations!T132="","",[1]Allegations!T132)</f>
        <v>600</v>
      </c>
      <c r="H132" t="str">
        <f>IF([1]Allegations!X132="","",[1]Allegations!X132)</f>
        <v>A worker with construction company in Saudi Arabia, Nasser S. Al Hajri, alleges that the company terminated his job in July without notice. He alleges that he was promised redundancy pay by his manager before the company arranged for his return to India, but he is yet to be paid.</v>
      </c>
      <c r="I132" s="1" t="str">
        <f>IF([1]Allegations!K132="","",[1]Allegations!K132)</f>
        <v>Intimidation &amp; Threats;Non-payment of Wages;Unfair Dismissal</v>
      </c>
      <c r="J132" t="str">
        <f>IF([1]Allegations!C132="","",[1]Allegations!C132)</f>
        <v>Nasser S. Al-Hajri Corporation (NSH) (Employer)</v>
      </c>
      <c r="K132" t="str">
        <f>IF([1]Allegations!F132="","",[1]Allegations!F132)</f>
        <v>Construction</v>
      </c>
      <c r="L132" t="str">
        <f>IF([1]Allegations!G132="","",[1]Allegations!G132)</f>
        <v/>
      </c>
      <c r="M132" t="str">
        <f>IF([1]Allegations!H132="","",[1]Allegations!H132)</f>
        <v/>
      </c>
      <c r="N132" t="str">
        <f>IF([1]Allegations!I132="","",[1]Allegations!I132)</f>
        <v/>
      </c>
      <c r="O132" s="1" t="str">
        <f>IF([1]Allegations!J132="","",[1]Allegations!J132)</f>
        <v/>
      </c>
      <c r="P132" t="str">
        <f>IF([1]Allegations!N132="","",[1]Allegations!N132)</f>
        <v>Yes</v>
      </c>
      <c r="Q132" t="str">
        <f>IF([1]Allegations!O132="","",[1]Allegations!O132)</f>
        <v>Journalist</v>
      </c>
      <c r="R132" s="18" t="str">
        <f>IF(AND([1]Allegations!R132="",[1]Allegations!P132=""),"",IF(AND(NOT([1]Allegations!R132=""),[1]Allegations!P132=""),HYPERLINK([1]Allegations!R132),HYPERLINK([1]Allegations!P132)))</f>
        <v/>
      </c>
      <c r="S132" s="1" t="str">
        <f>IF([1]Allegations!Q132="","",[1]Allegations!Q132)</f>
        <v>Lawyers Beyond Borders has received up to 600 complaints from workers allegedly owed wages, and is launching legal action on behalf of former employees.</v>
      </c>
      <c r="T132" t="str">
        <f t="shared" ref="T132:T195" si="18">IF(OR(ISNUMBER(SEARCH("Contract Substitution",I132)),ISNUMBER(SEARCH("Debt Bondage",I132)),ISNUMBER(SEARCH("Non-payment of Wages",I132)),ISNUMBER(SEARCH("Recruitment Fees",I132)),ISNUMBER(SEARCH("Unfair Dismissal",I132)),ISNUMBER(SEARCH("Very Low Wages",I132))),"x","")</f>
        <v>x</v>
      </c>
      <c r="U132" t="str">
        <f t="shared" ref="U132:U195" si="19">IF(OR(ISNUMBER(SEARCH("Denial of Freedom of Expression/Assembly",I132)),ISNUMBER(SEARCH("Restricted Mobility",I132)),ISNUMBER(SEARCH("Failing to renew visas",I132)),ISNUMBER(SEARCH("Withholding Passports",I132)),ISNUMBER(SEARCH("Imprisonment",I132))),"x","")</f>
        <v/>
      </c>
      <c r="V132" t="str">
        <f t="shared" ref="V132:V195" si="20">IF(OR(ISNUMBER(SEARCH("Health: General (including workplace health &amp; safety)",I132))),"x","")</f>
        <v/>
      </c>
      <c r="W132" t="str">
        <f t="shared" ref="W132:W195" si="21">IF(OR(ISNUMBER(SEARCH("Precarious/unsuitable living conditions",I132)),ISNUMBER(SEARCH("Right to food",I132))),"x","")</f>
        <v/>
      </c>
      <c r="X132" t="str">
        <f t="shared" ref="X132:X195" si="22">IF(OR(ISNUMBER(SEARCH("Beatings &amp; violence",I132)),ISNUMBER(SEARCH("Intimidation &amp; Threats",I132))),"x","")</f>
        <v>x</v>
      </c>
      <c r="Y132" t="str">
        <f t="shared" ref="Y132:Y195" si="23">IF(OR(ISNUMBER(SEARCH("Forced labour &amp; modern slavery",I132)),ISNUMBER(SEARCH("Human Trafficking",I132))),"x","")</f>
        <v/>
      </c>
      <c r="Z132" t="str">
        <f t="shared" ref="Z132:Z195" si="24">IF(OR(ISNUMBER(SEARCH("Injuries",I132))),"x","")</f>
        <v/>
      </c>
      <c r="AA132" s="1" t="str">
        <f t="shared" ref="AA132:AA195" si="25">IF(OR(ISNUMBER(SEARCH("Deaths",I132))),"x","")</f>
        <v/>
      </c>
      <c r="AB132" s="19" t="str">
        <f t="shared" ref="AB132:AB195" si="26">SUBSTITUTE(_xlfn.CONCAT(K132,";",N132,";",IF(O132="","",IF((LEN(O132)-LEN(SUBSTITUTE(O132,";","")))=0,MID(O132,SEARCH(" - ",O132)+3,(LEN(O132)-SEARCH(" - ",O132))-3),IF((LEN(O132)-LEN(SUBSTITUTE(O132,";","")))=1,_xlfn.CONCAT(MID(O132,SEARCH(" - ",O132,1)+3,(SEARCH(";",O132)-1)-(SEARCH(" - ",O132)+3)),";",MID(O132,SEARCH(" - ",O132,SEARCH(";",O132))+3,(LEN(O132)-SEARCH(" - ",O132,SEARCH(";",O132)))-3)),"Multiple")))),";;","")</f>
        <v>Construction</v>
      </c>
    </row>
    <row r="133" spans="1:28" x14ac:dyDescent="0.25">
      <c r="A133" s="1">
        <f>[1]Allegations!V133</f>
        <v>2061</v>
      </c>
      <c r="B133" t="str">
        <f>IF([1]Allegations!S133="Location unknown","Location unknown",VLOOKUP([1]Allegations!S133,[1]!map_alpha2[#Data],2,FALSE))</f>
        <v>Saudi Arabia</v>
      </c>
      <c r="C133" s="17">
        <f>IF([1]Allegations!U133="","",[1]Allegations!U133)</f>
        <v>43323</v>
      </c>
      <c r="D133" s="18" t="str">
        <f>IF([1]Allegations!B133="","",HYPERLINK([1]Allegations!B133))</f>
        <v>https://www.business-humanrights.org/en/latest-news/jp-workers-in-oman-say-their-situation-is-desperate/</v>
      </c>
      <c r="E133" t="str">
        <f>IF([1]Allegations!M133="","",[1]Allegations!M133)</f>
        <v>News outlet</v>
      </c>
      <c r="F133" t="str">
        <f>IF([1]Allegations!L133="","",[1]Allegations!L133)</f>
        <v>Migrant &amp; immigrant workers (Unknown Number - BD - Construction);Migrant &amp; immigrant workers (Unknown Number - EG - Construction);Migrant &amp; immigrant workers (Unknown Number - IN - Construction);Migrant &amp; immigrant workers (Unknown Number - LK - Construction);Migrant &amp; immigrant workers (Unknown Number - NP - Construction);Migrant &amp; immigrant workers (Unknown Number - PH - Construction);Migrant &amp; immigrant workers (Unknown Number - PK - Construction);Migrant &amp; immigrant workers (Unknown Number - VN - Construction)</v>
      </c>
      <c r="G133">
        <f>IF([1]Allegations!T133="","",[1]Allegations!T133)</f>
        <v>5000</v>
      </c>
      <c r="H133" t="str">
        <f>IF([1]Allegations!X133="","",[1]Allegations!X133)</f>
        <v>Construction workers employed by J&amp;P Overseas in Saudi Arabia allege delayed wages of six months amounting to an owed total of 125-150 million SAR (US$33.3m-40m). They also allege they are being held in labour camps because most of their work permits expired in March and they are unable to move freely. Workers are also struggling to access health services as their health insurance policies have expired. It is also alleged the company lacks the money to provide access to food and power, and workers are currently going without. The company had gone into liquidation._x000D_
_x000D_
The affected workers included 39 Indian construction workers who were stranded for over a year and a half in Saudi Arabia and were repatriated in June 2019.</v>
      </c>
      <c r="I133" s="1" t="str">
        <f>IF([1]Allegations!K133="","",[1]Allegations!K133)</f>
        <v>Failing to renew visas;Health: General (including workplace health &amp; safety);Non-payment of Wages;Precarious/unsuitable living conditions;Restricted Mobility;Right to food;Unfair Dismissal</v>
      </c>
      <c r="J133" t="str">
        <f>IF([1]Allegations!C133="","",[1]Allegations!C133)</f>
        <v>Joannou &amp; Paraskevaides (J&amp;P) (Employer)</v>
      </c>
      <c r="K133" t="str">
        <f>IF([1]Allegations!F133="","",[1]Allegations!F133)</f>
        <v>Construction</v>
      </c>
      <c r="L133" t="str">
        <f>IF([1]Allegations!G133="","",[1]Allegations!G133)</f>
        <v/>
      </c>
      <c r="M133" t="str">
        <f>IF([1]Allegations!H133="","",[1]Allegations!H133)</f>
        <v/>
      </c>
      <c r="N133" t="str">
        <f>IF([1]Allegations!I133="","",[1]Allegations!I133)</f>
        <v/>
      </c>
      <c r="O133" s="1" t="str">
        <f>IF([1]Allegations!J133="","",[1]Allegations!J133)</f>
        <v/>
      </c>
      <c r="P133" t="str">
        <f>IF([1]Allegations!N133="","",[1]Allegations!N133)</f>
        <v>Yes</v>
      </c>
      <c r="Q133" t="str">
        <f>IF([1]Allegations!O133="","",[1]Allegations!O133)</f>
        <v>Resource Centre</v>
      </c>
      <c r="R133" s="18" t="str">
        <f>IF(AND([1]Allegations!R133="",[1]Allegations!P133=""),"",IF(AND(NOT([1]Allegations!R133=""),[1]Allegations!P133=""),HYPERLINK([1]Allegations!R133),HYPERLINK([1]Allegations!P133)))</f>
        <v>https://www.business-humanrights.org/en/latest-news/cypriot-construction-firm-allegedly-failed-to-pay-wages-of-thousands-of-employees-in-saudi-arabia-and-oman/</v>
      </c>
      <c r="S133" s="1" t="str">
        <f>IF([1]Allegations!Q133="","",[1]Allegations!Q133)</f>
        <v>None reported.</v>
      </c>
      <c r="T133" t="str">
        <f t="shared" si="18"/>
        <v>x</v>
      </c>
      <c r="U133" t="str">
        <f t="shared" si="19"/>
        <v>x</v>
      </c>
      <c r="V133" t="str">
        <f t="shared" si="20"/>
        <v>x</v>
      </c>
      <c r="W133" t="str">
        <f t="shared" si="21"/>
        <v>x</v>
      </c>
      <c r="X133" t="str">
        <f t="shared" si="22"/>
        <v/>
      </c>
      <c r="Y133" t="str">
        <f t="shared" si="23"/>
        <v/>
      </c>
      <c r="Z133" t="str">
        <f t="shared" si="24"/>
        <v/>
      </c>
      <c r="AA133" s="1" t="str">
        <f t="shared" si="25"/>
        <v/>
      </c>
      <c r="AB133" s="19" t="str">
        <f t="shared" si="26"/>
        <v>Construction</v>
      </c>
    </row>
    <row r="134" spans="1:28" x14ac:dyDescent="0.25">
      <c r="A134" s="1">
        <f>[1]Allegations!V134</f>
        <v>2058</v>
      </c>
      <c r="B134" t="str">
        <f>IF([1]Allegations!S134="Location unknown","Location unknown",VLOOKUP([1]Allegations!S134,[1]!map_alpha2[#Data],2,FALSE))</f>
        <v>Saudi Arabia</v>
      </c>
      <c r="C134" s="17">
        <f>IF([1]Allegations!U134="","",[1]Allegations!U134)</f>
        <v>43744</v>
      </c>
      <c r="D134" s="18" t="str">
        <f>IF([1]Allegations!B134="","",HYPERLINK([1]Allegations!B134))</f>
        <v>https://www.business-humanrights.org/en/latest-news/21-goldsmiths-from-bengal-stuck-in-jeddah-send-sos-to-anti-trafficking-body/</v>
      </c>
      <c r="E134" t="str">
        <f>IF([1]Allegations!M134="","",[1]Allegations!M134)</f>
        <v>News outlet</v>
      </c>
      <c r="F134" t="str">
        <f>IF([1]Allegations!L134="","",[1]Allegations!L134)</f>
        <v>Migrant &amp; immigrant workers (21 - IN - Jewellery)</v>
      </c>
      <c r="G134">
        <f>IF([1]Allegations!T134="","",[1]Allegations!T134)</f>
        <v>21</v>
      </c>
      <c r="H134" t="str">
        <f>IF([1]Allegations!X134="","",[1]Allegations!X134)</f>
        <v>21 men employed by Musalli Factory for Gold &amp; Jewellery alleged that the company had failed to pay their salaries for 3 months and that over the previous two years employment conditions have deteriorated. They alleged that they were not in posession of their passports, the company had not renewed their visas and that their food allowance had been stopped. They remain stranded in their labour accommodation.</v>
      </c>
      <c r="I134" s="1" t="str">
        <f>IF([1]Allegations!K134="","",[1]Allegations!K134)</f>
        <v>Failing to renew visas;Non-payment of Wages;Right to food;Withholding Passports</v>
      </c>
      <c r="J134" t="str">
        <f>IF([1]Allegations!C134="","",[1]Allegations!C134)</f>
        <v>Musalli Factory for Gold &amp; Jewellery (Employer)</v>
      </c>
      <c r="K134" t="str">
        <f>IF([1]Allegations!F134="","",[1]Allegations!F134)</f>
        <v>Manufacturing: General</v>
      </c>
      <c r="L134" t="str">
        <f>IF([1]Allegations!G134="","",[1]Allegations!G134)</f>
        <v/>
      </c>
      <c r="M134" t="str">
        <f>IF([1]Allegations!H134="","",[1]Allegations!H134)</f>
        <v/>
      </c>
      <c r="N134" t="str">
        <f>IF([1]Allegations!I134="","",[1]Allegations!I134)</f>
        <v/>
      </c>
      <c r="O134" s="1" t="str">
        <f>IF([1]Allegations!J134="","",[1]Allegations!J134)</f>
        <v/>
      </c>
      <c r="P134" t="str">
        <f>IF([1]Allegations!N134="","",[1]Allegations!N134)</f>
        <v>Yes</v>
      </c>
      <c r="Q134" t="str">
        <f>IF([1]Allegations!O134="","",[1]Allegations!O134)</f>
        <v>Resource Centre</v>
      </c>
      <c r="R134" s="18" t="str">
        <f>IF(AND([1]Allegations!R134="",[1]Allegations!P134=""),"",IF(AND(NOT([1]Allegations!R134=""),[1]Allegations!P134=""),HYPERLINK([1]Allegations!R134),HYPERLINK([1]Allegations!P134)))</f>
        <v>https://www.business-humanrights.org/en/latest-news/saudi-arabia-musalli-gold-withholds-wages-passports-and-food-from-21-indian-workers/</v>
      </c>
      <c r="S134" s="1" t="str">
        <f>IF([1]Allegations!Q134="","",[1]Allegations!Q134)</f>
        <v>The workers recorded a video plea to the government and activists to free them, which drew the attention of the National Anti Trafficking Committee (NATC) in Kolkata. It confirmed ongoing investigations and its intention to address the issue of withheld passports and repatriation.</v>
      </c>
      <c r="T134" t="str">
        <f t="shared" si="18"/>
        <v>x</v>
      </c>
      <c r="U134" t="str">
        <f t="shared" si="19"/>
        <v>x</v>
      </c>
      <c r="V134" t="str">
        <f t="shared" si="20"/>
        <v/>
      </c>
      <c r="W134" t="str">
        <f t="shared" si="21"/>
        <v>x</v>
      </c>
      <c r="X134" t="str">
        <f t="shared" si="22"/>
        <v/>
      </c>
      <c r="Y134" t="str">
        <f t="shared" si="23"/>
        <v/>
      </c>
      <c r="Z134" t="str">
        <f t="shared" si="24"/>
        <v/>
      </c>
      <c r="AA134" s="1" t="str">
        <f t="shared" si="25"/>
        <v/>
      </c>
      <c r="AB134" s="19" t="str">
        <f t="shared" si="26"/>
        <v>Manufacturing: General</v>
      </c>
    </row>
    <row r="135" spans="1:28" x14ac:dyDescent="0.25">
      <c r="A135" s="1">
        <f>[1]Allegations!V135</f>
        <v>2057</v>
      </c>
      <c r="B135" t="str">
        <f>IF([1]Allegations!S135="Location unknown","Location unknown",VLOOKUP([1]Allegations!S135,[1]!map_alpha2[#Data],2,FALSE))</f>
        <v>Bahrain</v>
      </c>
      <c r="C135" s="17">
        <f>IF([1]Allegations!U135="","",[1]Allegations!U135)</f>
        <v>43472</v>
      </c>
      <c r="D135" s="18" t="str">
        <f>IF([1]Allegations!B135="","",HYPERLINK([1]Allegations!B135))</f>
        <v>https://www.business-humanrights.org/en/latest-news/workers-lodge-wages-protest/</v>
      </c>
      <c r="E135" t="str">
        <f>IF([1]Allegations!M135="","",[1]Allegations!M135)</f>
        <v>News outlet</v>
      </c>
      <c r="F135" t="str">
        <f>IF([1]Allegations!L135="","",[1]Allegations!L135)</f>
        <v>Migrant &amp; immigrant workers (30 - Unknown Location - Hotel)</v>
      </c>
      <c r="G135">
        <f>IF([1]Allegations!T135="","",[1]Allegations!T135)</f>
        <v>30</v>
      </c>
      <c r="H135" t="str">
        <f>IF([1]Allegations!X135="","",[1]Allegations!X135)</f>
        <v>At the time of writing, 18 workers of unknown nationalities claimed not to have received their wages from the Mirador Hotel in Manama for the past eight months. The claim coincided with the end of the previous management's contract who left the workers unpaid. A company representative reported the number of impacted workers as about 30.</v>
      </c>
      <c r="I135" s="1" t="str">
        <f>IF([1]Allegations!K135="","",[1]Allegations!K135)</f>
        <v>Non-payment of Wages</v>
      </c>
      <c r="J135" t="str">
        <f>IF([1]Allegations!C135="","",[1]Allegations!C135)</f>
        <v>Mirador Hotel (Employer)</v>
      </c>
      <c r="K135" t="str">
        <f>IF([1]Allegations!F135="","",[1]Allegations!F135)</f>
        <v>Hotel</v>
      </c>
      <c r="L135" t="str">
        <f>IF([1]Allegations!G135="","",[1]Allegations!G135)</f>
        <v/>
      </c>
      <c r="M135" t="str">
        <f>IF([1]Allegations!H135="","",[1]Allegations!H135)</f>
        <v/>
      </c>
      <c r="N135" t="str">
        <f>IF([1]Allegations!I135="","",[1]Allegations!I135)</f>
        <v/>
      </c>
      <c r="O135" s="1" t="str">
        <f>IF([1]Allegations!J135="","",[1]Allegations!J135)</f>
        <v/>
      </c>
      <c r="P135" t="str">
        <f>IF([1]Allegations!N135="","",[1]Allegations!N135)</f>
        <v>Yes</v>
      </c>
      <c r="Q135" t="str">
        <f>IF([1]Allegations!O135="","",[1]Allegations!O135)</f>
        <v>Resource Centre; Journalist</v>
      </c>
      <c r="R135" s="18" t="str">
        <f>IF(AND([1]Allegations!R135="",[1]Allegations!P135=""),"",IF(AND(NOT([1]Allegations!R135=""),[1]Allegations!P135=""),HYPERLINK([1]Allegations!R135),HYPERLINK([1]Allegations!P135)))</f>
        <v>https://www.business-humanrights.org/en/latest-news/bahrain-18-workers-at-mirador-hotel-manama-allege-delayed-wages-of-eight-months-company-did-not-respond/</v>
      </c>
      <c r="S135" s="1" t="str">
        <f>IF([1]Allegations!Q135="","",[1]Allegations!Q135)</f>
        <v>18 workers lodged a complaint of non-payment of wages with the Labour and Social Development Ministry. A senior official from the new company confirmed that about 30 workers were awaiting salary payment.</v>
      </c>
      <c r="T135" t="str">
        <f t="shared" si="18"/>
        <v>x</v>
      </c>
      <c r="U135" t="str">
        <f t="shared" si="19"/>
        <v/>
      </c>
      <c r="V135" t="str">
        <f t="shared" si="20"/>
        <v/>
      </c>
      <c r="W135" t="str">
        <f t="shared" si="21"/>
        <v/>
      </c>
      <c r="X135" t="str">
        <f t="shared" si="22"/>
        <v/>
      </c>
      <c r="Y135" t="str">
        <f t="shared" si="23"/>
        <v/>
      </c>
      <c r="Z135" t="str">
        <f t="shared" si="24"/>
        <v/>
      </c>
      <c r="AA135" s="1" t="str">
        <f t="shared" si="25"/>
        <v/>
      </c>
      <c r="AB135" s="19" t="str">
        <f t="shared" si="26"/>
        <v>Hotel</v>
      </c>
    </row>
    <row r="136" spans="1:28" x14ac:dyDescent="0.25">
      <c r="A136" s="1">
        <f>[1]Allegations!V136</f>
        <v>2056</v>
      </c>
      <c r="B136" t="str">
        <f>IF([1]Allegations!S136="Location unknown","Location unknown",VLOOKUP([1]Allegations!S136,[1]!map_alpha2[#Data],2,FALSE))</f>
        <v>Bahrain</v>
      </c>
      <c r="C136" s="17">
        <f>IF([1]Allegations!U136="","",[1]Allegations!U136)</f>
        <v>43439</v>
      </c>
      <c r="D136" s="18" t="str">
        <f>IF([1]Allegations!B136="","",HYPERLINK([1]Allegations!B136))</f>
        <v>https://www.business-humanrights.org/en/latest-news/300-workers-strike-in-unpaid-wages-row/</v>
      </c>
      <c r="E136" t="str">
        <f>IF([1]Allegations!M136="","",[1]Allegations!M136)</f>
        <v>News outlet</v>
      </c>
      <c r="F136" t="str">
        <f>IF([1]Allegations!L136="","",[1]Allegations!L136)</f>
        <v>Migrant &amp; immigrant workers (Unknown Number - BD - Construction);Migrant &amp; immigrant workers (Unknown Number - IN - Construction);Migrant &amp; immigrant workers (Unknown Number - PK - Construction)</v>
      </c>
      <c r="G136">
        <f>IF([1]Allegations!T136="","",[1]Allegations!T136)</f>
        <v>300</v>
      </c>
      <c r="H136" t="str">
        <f>IF([1]Allegations!X136="","",[1]Allegations!X136)</f>
        <v>300 workers alleged wage delays of four months against Bahrain Motors Company.</v>
      </c>
      <c r="I136" s="1" t="str">
        <f>IF([1]Allegations!K136="","",[1]Allegations!K136)</f>
        <v>Denial of Freedom of Expression/Assembly;Non-payment of Wages</v>
      </c>
      <c r="J136" t="str">
        <f>IF([1]Allegations!C136="","",[1]Allegations!C136)</f>
        <v>Bahrain Motors Co. (Employer)</v>
      </c>
      <c r="K136" t="str">
        <f>IF([1]Allegations!F136="","",[1]Allegations!F136)</f>
        <v>Automobile &amp; other motor vehicles</v>
      </c>
      <c r="L136" t="str">
        <f>IF([1]Allegations!G136="","",[1]Allegations!G136)</f>
        <v/>
      </c>
      <c r="M136" t="str">
        <f>IF([1]Allegations!H136="","",[1]Allegations!H136)</f>
        <v/>
      </c>
      <c r="N136" t="str">
        <f>IF([1]Allegations!I136="","",[1]Allegations!I136)</f>
        <v/>
      </c>
      <c r="O136" s="1" t="str">
        <f>IF([1]Allegations!J136="","",[1]Allegations!J136)</f>
        <v>Government (Unknown - Sector not reported/applicable)</v>
      </c>
      <c r="P136" t="str">
        <f>IF([1]Allegations!N136="","",[1]Allegations!N136)</f>
        <v>Yes</v>
      </c>
      <c r="Q136" t="str">
        <f>IF([1]Allegations!O136="","",[1]Allegations!O136)</f>
        <v>Resource Centre</v>
      </c>
      <c r="R136" s="18" t="str">
        <f>IF(AND([1]Allegations!R136="",[1]Allegations!P136=""),"",IF(AND(NOT([1]Allegations!R136=""),[1]Allegations!P136=""),HYPERLINK([1]Allegations!R136),HYPERLINK([1]Allegations!P136)))</f>
        <v>https://www.business-humanrights.org/en/latest-news/bahrain-300-employees-of-bahrain-motors-co-strike-to-demand-delayed-salaries-includes-company-response/</v>
      </c>
      <c r="S136" s="1" t="str">
        <f>IF([1]Allegations!Q136="","",[1]Allegations!Q136)</f>
        <v>The workers protested at the site of Bahrain Motor Company's headquarters. Business and Human Rights Resource Centre invited Bahrain Motors Co. to respond to the allegations ahead of the publication of this tracker; their response is available on our website.</v>
      </c>
      <c r="T136" t="str">
        <f t="shared" si="18"/>
        <v>x</v>
      </c>
      <c r="U136" t="str">
        <f t="shared" si="19"/>
        <v>x</v>
      </c>
      <c r="V136" t="str">
        <f t="shared" si="20"/>
        <v/>
      </c>
      <c r="W136" t="str">
        <f t="shared" si="21"/>
        <v/>
      </c>
      <c r="X136" t="str">
        <f t="shared" si="22"/>
        <v/>
      </c>
      <c r="Y136" t="str">
        <f t="shared" si="23"/>
        <v/>
      </c>
      <c r="Z136" t="str">
        <f t="shared" si="24"/>
        <v/>
      </c>
      <c r="AA136" s="1" t="str">
        <f t="shared" si="25"/>
        <v/>
      </c>
      <c r="AB136" s="19" t="str">
        <f t="shared" si="26"/>
        <v>Automobile &amp; other motor vehiclesSector not reported/applicable</v>
      </c>
    </row>
    <row r="137" spans="1:28" x14ac:dyDescent="0.25">
      <c r="A137" s="1">
        <f>[1]Allegations!V137</f>
        <v>2053</v>
      </c>
      <c r="B137" t="str">
        <f>IF([1]Allegations!S137="Location unknown","Location unknown",VLOOKUP([1]Allegations!S137,[1]!map_alpha2[#Data],2,FALSE))</f>
        <v>Bahrain</v>
      </c>
      <c r="C137" s="17">
        <f>IF([1]Allegations!U137="","",[1]Allegations!U137)</f>
        <v>43751</v>
      </c>
      <c r="D137" s="18" t="str">
        <f>IF([1]Allegations!B137="","",HYPERLINK([1]Allegations!B137))</f>
        <v>https://www.business-humanrights.org/en/latest-news/bahrain-report-finds-migrant-workers-continue-to-bear-cost-of-salary-non-payments-despite-protections/</v>
      </c>
      <c r="E137" t="str">
        <f>IF([1]Allegations!M137="","",[1]Allegations!M137)</f>
        <v>NGO</v>
      </c>
      <c r="F137" t="str">
        <f>IF([1]Allegations!L137="","",[1]Allegations!L137)</f>
        <v>Migrant &amp; immigrant workers (Unknown Number - BD - Security companies);Migrant &amp; immigrant workers (Unknown Number - NP - Security companies)</v>
      </c>
      <c r="G137">
        <f>IF([1]Allegations!T137="","",[1]Allegations!T137)</f>
        <v>200</v>
      </c>
      <c r="H137" t="str">
        <f>IF([1]Allegations!X137="","",[1]Allegations!X137)</f>
        <v>As part of a report on non-payment of wages in Bahrain, NGO Migrant Rights documented the following case. 200 migrant workers employed by two security firms owned by the same person, Sonar and Zone Security, were stranded for six months in Bahrain when the company stopped paying them. In November 2018, even after the manager gave all the workers cheques to the amount they were owed, the cheques could not be cashed because there was not enough money in the sending accounts.</v>
      </c>
      <c r="I137" s="1" t="str">
        <f>IF([1]Allegations!K137="","",[1]Allegations!K137)</f>
        <v>Beatings &amp; violence;Denial of Freedom of Expression/Assembly;Imprisonment;Intimidation &amp; Threats;Non-payment of Wages</v>
      </c>
      <c r="J137" t="str">
        <f>IF([1]Allegations!C137="","",[1]Allegations!C137)</f>
        <v>Sonar Security (Employer)</v>
      </c>
      <c r="K137" t="str">
        <f>IF([1]Allegations!F137="","",[1]Allegations!F137)</f>
        <v>Security companies</v>
      </c>
      <c r="L137" t="str">
        <f>IF([1]Allegations!G137="","",[1]Allegations!G137)</f>
        <v/>
      </c>
      <c r="M137" t="str">
        <f>IF([1]Allegations!H137="","",[1]Allegations!H137)</f>
        <v/>
      </c>
      <c r="N137" t="str">
        <f>IF([1]Allegations!I137="","",[1]Allegations!I137)</f>
        <v/>
      </c>
      <c r="O137" s="1" t="str">
        <f>IF([1]Allegations!J137="","",[1]Allegations!J137)</f>
        <v>Government (Unknown - Sector not reported/applicable)</v>
      </c>
      <c r="P137" t="str">
        <f>IF([1]Allegations!N137="","",[1]Allegations!N137)</f>
        <v>Yes</v>
      </c>
      <c r="Q137" t="str">
        <f>IF([1]Allegations!O137="","",[1]Allegations!O137)</f>
        <v>Migrant-Rights.org</v>
      </c>
      <c r="R137" s="18" t="str">
        <f>IF(AND([1]Allegations!R137="",[1]Allegations!P137=""),"",IF(AND(NOT([1]Allegations!R137=""),[1]Allegations!P137=""),HYPERLINK([1]Allegations!R137),HYPERLINK([1]Allegations!P137)))</f>
        <v/>
      </c>
      <c r="S137" s="1" t="str">
        <f>IF([1]Allegations!Q137="","",[1]Allegations!Q137)</f>
        <v>On the same day that payment failed, the workers staged a protest march. Some workers alleged being intimidated and assaulted by the owner's son after returning to their accommodation. The police arrested nine workers due to the incident, who were later released without charge. The workers said their cases have been referred to the labour court and their embassies were aware, although they hadn't had much response.</v>
      </c>
      <c r="T137" t="str">
        <f t="shared" si="18"/>
        <v>x</v>
      </c>
      <c r="U137" t="str">
        <f t="shared" si="19"/>
        <v>x</v>
      </c>
      <c r="V137" t="str">
        <f t="shared" si="20"/>
        <v/>
      </c>
      <c r="W137" t="str">
        <f t="shared" si="21"/>
        <v/>
      </c>
      <c r="X137" t="str">
        <f t="shared" si="22"/>
        <v>x</v>
      </c>
      <c r="Y137" t="str">
        <f t="shared" si="23"/>
        <v/>
      </c>
      <c r="Z137" t="str">
        <f t="shared" si="24"/>
        <v/>
      </c>
      <c r="AA137" s="1" t="str">
        <f t="shared" si="25"/>
        <v/>
      </c>
      <c r="AB137" s="19" t="str">
        <f t="shared" si="26"/>
        <v>Security companiesSector not reported/applicable</v>
      </c>
    </row>
    <row r="138" spans="1:28" x14ac:dyDescent="0.25">
      <c r="A138" s="1">
        <f>[1]Allegations!V138</f>
        <v>2047</v>
      </c>
      <c r="B138" t="str">
        <f>IF([1]Allegations!S138="Location unknown","Location unknown",VLOOKUP([1]Allegations!S138,[1]!map_alpha2[#Data],2,FALSE))</f>
        <v>United Arab Emirates</v>
      </c>
      <c r="C138" s="17">
        <f>IF([1]Allegations!U138="","",[1]Allegations!U138)</f>
        <v>43728</v>
      </c>
      <c r="D138" s="18" t="str">
        <f>IF([1]Allegations!B138="","",HYPERLINK([1]Allegations!B138))</f>
        <v>https://www.business-humanrights.org/en/latest-news/120-nepali-workers-rescued-from-uae/</v>
      </c>
      <c r="E138" t="str">
        <f>IF([1]Allegations!M138="","",[1]Allegations!M138)</f>
        <v>News outlet</v>
      </c>
      <c r="F138" t="str">
        <f>IF([1]Allegations!L138="","",[1]Allegations!L138)</f>
        <v>Migrant &amp; immigrant workers (220 - NP - Cleaning &amp; maintenance)</v>
      </c>
      <c r="G138">
        <f>IF([1]Allegations!T138="","",[1]Allegations!T138)</f>
        <v>220</v>
      </c>
      <c r="H138" t="str">
        <f>IF([1]Allegations!X138="","",[1]Allegations!X138)</f>
        <v>Over 200 Nepali workers were stranded in the UAE after their employer, Abu Dhabi-based company Advance Facility Management Service, failed to pay their salary for six months, and renewed neither their contract nor their visa.</v>
      </c>
      <c r="I138" s="1" t="str">
        <f>IF([1]Allegations!K138="","",[1]Allegations!K138)</f>
        <v>Failing to renew visas;Non-payment of Wages;Withholding Passports</v>
      </c>
      <c r="J138" t="str">
        <f>IF([1]Allegations!C138="","",[1]Allegations!C138)</f>
        <v>Advanced Facilities Management Co. (Employer)</v>
      </c>
      <c r="K138" t="str">
        <f>IF([1]Allegations!F138="","",[1]Allegations!F138)</f>
        <v>Furniture</v>
      </c>
      <c r="L138" t="str">
        <f>IF([1]Allegations!G138="","",[1]Allegations!G138)</f>
        <v/>
      </c>
      <c r="M138" t="str">
        <f>IF([1]Allegations!H138="","",[1]Allegations!H138)</f>
        <v/>
      </c>
      <c r="N138" t="str">
        <f>IF([1]Allegations!I138="","",[1]Allegations!I138)</f>
        <v/>
      </c>
      <c r="O138" s="1" t="str">
        <f>IF([1]Allegations!J138="","",[1]Allegations!J138)</f>
        <v/>
      </c>
      <c r="P138" t="str">
        <f>IF([1]Allegations!N138="","",[1]Allegations!N138)</f>
        <v>Yes</v>
      </c>
      <c r="Q138" t="str">
        <f>IF([1]Allegations!O138="","",[1]Allegations!O138)</f>
        <v>Resource Centre</v>
      </c>
      <c r="R138" s="18" t="str">
        <f>IF(AND([1]Allegations!R138="",[1]Allegations!P138=""),"",IF(AND(NOT([1]Allegations!R138=""),[1]Allegations!P138=""),HYPERLINK([1]Allegations!R138),HYPERLINK([1]Allegations!P138)))</f>
        <v>https://www.business-humanrights.org/en/latest-news/uae-advance-facilities-management-co-allegedly-delays-wages-to-nepali-workers-for-six-months/</v>
      </c>
      <c r="S138" s="1" t="str">
        <f>IF([1]Allegations!Q138="","",[1]Allegations!Q138)</f>
        <v>69 workers signed a petition to the Nepal Embassy in UAE asking for help. After their allegations of abuses were publicized by Nepali media, the embassy expedited its response, liaising with the employer to have the workers’ passports returned and begin repatriation. Around 120 workers have returned to Nepal, with around 100 people still waiting at the time of reporting.</v>
      </c>
      <c r="T138" t="str">
        <f t="shared" si="18"/>
        <v>x</v>
      </c>
      <c r="U138" t="str">
        <f t="shared" si="19"/>
        <v>x</v>
      </c>
      <c r="V138" t="str">
        <f t="shared" si="20"/>
        <v/>
      </c>
      <c r="W138" t="str">
        <f t="shared" si="21"/>
        <v/>
      </c>
      <c r="X138" t="str">
        <f t="shared" si="22"/>
        <v/>
      </c>
      <c r="Y138" t="str">
        <f t="shared" si="23"/>
        <v/>
      </c>
      <c r="Z138" t="str">
        <f t="shared" si="24"/>
        <v/>
      </c>
      <c r="AA138" s="1" t="str">
        <f t="shared" si="25"/>
        <v/>
      </c>
      <c r="AB138" s="19" t="str">
        <f t="shared" si="26"/>
        <v>Furniture</v>
      </c>
    </row>
    <row r="139" spans="1:28" x14ac:dyDescent="0.25">
      <c r="A139" s="1">
        <f>[1]Allegations!V139</f>
        <v>2040</v>
      </c>
      <c r="B139" t="str">
        <f>IF([1]Allegations!S139="Location unknown","Location unknown",VLOOKUP([1]Allegations!S139,[1]!map_alpha2[#Data],2,FALSE))</f>
        <v>United Arab Emirates</v>
      </c>
      <c r="C139" s="17">
        <f>IF([1]Allegations!U139="","",[1]Allegations!U139)</f>
        <v>43699</v>
      </c>
      <c r="D139" s="18" t="str">
        <f>IF([1]Allegations!B139="","",HYPERLINK([1]Allegations!B139))</f>
        <v>https://www.business-humanrights.org/en/latest-news/uae-indian-worker-owed-150000-usd-by-employer-despite-favourable-court-ruling/</v>
      </c>
      <c r="E139" t="str">
        <f>IF([1]Allegations!M139="","",[1]Allegations!M139)</f>
        <v>News outlet</v>
      </c>
      <c r="F139" t="str">
        <f>IF([1]Allegations!L139="","",[1]Allegations!L139)</f>
        <v>Migrant &amp; immigrant workers (1 - IN - Unknown Sector)</v>
      </c>
      <c r="G139">
        <f>IF([1]Allegations!T139="","",[1]Allegations!T139)</f>
        <v>1</v>
      </c>
      <c r="H139" t="str">
        <f>IF([1]Allegations!X139="","",[1]Allegations!X139)</f>
        <v>An Indian national, resident in the UAE for 23 years, was left in financial difficulties after he was made unemployed and his former company failed to pay him owed wages. At the time of reporting, he had been waiting on wages worth US$150,000 for 13 months. The company had also not cancelled his visa. As a result he faced eviction for failing to pay rent, and had been unable to send his children to school for three years._x000D_
_x000D_
In 2018 the company’s assets were taken over by another firm who told the Khaleej Times they were not responsible for the employees or liabilities of the company. An undisclosed number of former employees are also affected.</v>
      </c>
      <c r="I139" s="1" t="str">
        <f>IF([1]Allegations!K139="","",[1]Allegations!K139)</f>
        <v>Non-payment of Wages</v>
      </c>
      <c r="J139" t="str">
        <f>IF([1]Allegations!C139="","",[1]Allegations!C139)</f>
        <v/>
      </c>
      <c r="K139" t="str">
        <f>IF([1]Allegations!F139="","",[1]Allegations!F139)</f>
        <v/>
      </c>
      <c r="L139" t="str">
        <f>IF([1]Allegations!G139="","",[1]Allegations!G139)</f>
        <v/>
      </c>
      <c r="M139" t="str">
        <f>IF([1]Allegations!H139="","",[1]Allegations!H139)</f>
        <v/>
      </c>
      <c r="N139" t="str">
        <f>IF([1]Allegations!I139="","",[1]Allegations!I139)</f>
        <v/>
      </c>
      <c r="O139" s="1" t="str">
        <f>IF([1]Allegations!J139="","",[1]Allegations!J139)</f>
        <v>Not Reported (Employer - Sector not reported/applicable)</v>
      </c>
      <c r="P139" t="str">
        <f>IF([1]Allegations!N139="","",[1]Allegations!N139)</f>
        <v>Yes</v>
      </c>
      <c r="Q139" t="str">
        <f>IF([1]Allegations!O139="","",[1]Allegations!O139)</f>
        <v>Journalist</v>
      </c>
      <c r="R139" s="18" t="str">
        <f>IF(AND([1]Allegations!R139="",[1]Allegations!P139=""),"",IF(AND(NOT([1]Allegations!R139=""),[1]Allegations!P139=""),HYPERLINK([1]Allegations!R139),HYPERLINK([1]Allegations!P139)))</f>
        <v/>
      </c>
      <c r="S139" s="1" t="str">
        <f>IF([1]Allegations!Q139="","",[1]Allegations!Q139)</f>
        <v>The migrant worker filed a case with the Dubai Labour Court in September 2018 after he stopped working for the company in July 21018. In May 2019, the court ordered the company to pay out the final settlement but the company failed to comply.</v>
      </c>
      <c r="T139" t="str">
        <f t="shared" si="18"/>
        <v>x</v>
      </c>
      <c r="U139" t="str">
        <f t="shared" si="19"/>
        <v/>
      </c>
      <c r="V139" t="str">
        <f t="shared" si="20"/>
        <v/>
      </c>
      <c r="W139" t="str">
        <f t="shared" si="21"/>
        <v/>
      </c>
      <c r="X139" t="str">
        <f t="shared" si="22"/>
        <v/>
      </c>
      <c r="Y139" t="str">
        <f t="shared" si="23"/>
        <v/>
      </c>
      <c r="Z139" t="str">
        <f t="shared" si="24"/>
        <v/>
      </c>
      <c r="AA139" s="1" t="str">
        <f t="shared" si="25"/>
        <v/>
      </c>
      <c r="AB139" s="19" t="str">
        <f t="shared" si="26"/>
        <v>Sector not reported/applicable</v>
      </c>
    </row>
    <row r="140" spans="1:28" x14ac:dyDescent="0.25">
      <c r="A140" s="1">
        <f>[1]Allegations!V140</f>
        <v>2023</v>
      </c>
      <c r="B140" t="str">
        <f>IF([1]Allegations!S140="Location unknown","Location unknown",VLOOKUP([1]Allegations!S140,[1]!map_alpha2[#Data],2,FALSE))</f>
        <v>United Arab Emirates</v>
      </c>
      <c r="C140" s="17">
        <f>IF([1]Allegations!U140="","",[1]Allegations!U140)</f>
        <v>43643</v>
      </c>
      <c r="D140" s="18" t="str">
        <f>IF([1]Allegations!B140="","",HYPERLINK([1]Allegations!B140))</f>
        <v>https://www.business-humanrights.org/en/latest-news/300-workers-left-in-lurch-without-salaries-and-food-get-help/</v>
      </c>
      <c r="E140" t="str">
        <f>IF([1]Allegations!M140="","",[1]Allegations!M140)</f>
        <v>News outlet</v>
      </c>
      <c r="F140" t="str">
        <f>IF([1]Allegations!L140="","",[1]Allegations!L140)</f>
        <v>Migrant &amp; immigrant workers (Unknown Number - BD - Construction);Migrant &amp; immigrant workers (Unknown Number - IN - Construction);Migrant &amp; immigrant workers (Unknown Number - PK - Construction)</v>
      </c>
      <c r="G140">
        <f>IF([1]Allegations!T140="","",[1]Allegations!T140)</f>
        <v>300</v>
      </c>
      <c r="H140" t="str">
        <f>IF([1]Allegations!X140="","",[1]Allegations!X140)</f>
        <v>Over 300 workers employed by a company in Dubai alleged they had not received their months for between three and five months. They began facing food shortages and health issues due to stress and became reliant on a local charity. The workers are Indian, Bangladesh and Pakistani and were being supported by their respective consulates. The workers’ passports were being held by the employer and their visas expired, they are unable to change employers and cannot return home.</v>
      </c>
      <c r="I140" s="1" t="str">
        <f>IF([1]Allegations!K140="","",[1]Allegations!K140)</f>
        <v>Failing to renew visas;Non-payment of Wages;Precarious/unsuitable living conditions;Right to food;Withholding Passports</v>
      </c>
      <c r="J140" t="str">
        <f>IF([1]Allegations!C140="","",[1]Allegations!C140)</f>
        <v/>
      </c>
      <c r="K140" t="str">
        <f>IF([1]Allegations!F140="","",[1]Allegations!F140)</f>
        <v/>
      </c>
      <c r="L140" t="str">
        <f>IF([1]Allegations!G140="","",[1]Allegations!G140)</f>
        <v/>
      </c>
      <c r="M140" t="str">
        <f>IF([1]Allegations!H140="","",[1]Allegations!H140)</f>
        <v/>
      </c>
      <c r="N140" t="str">
        <f>IF([1]Allegations!I140="","",[1]Allegations!I140)</f>
        <v/>
      </c>
      <c r="O140" s="1" t="str">
        <f>IF([1]Allegations!J140="","",[1]Allegations!J140)</f>
        <v>Not Reported (Employer - Construction)</v>
      </c>
      <c r="P140" t="str">
        <f>IF([1]Allegations!N140="","",[1]Allegations!N140)</f>
        <v>Yes</v>
      </c>
      <c r="Q140" t="str">
        <f>IF([1]Allegations!O140="","",[1]Allegations!O140)</f>
        <v>Journalist</v>
      </c>
      <c r="R140" s="18" t="str">
        <f>IF(AND([1]Allegations!R140="",[1]Allegations!P140=""),"",IF(AND(NOT([1]Allegations!R140=""),[1]Allegations!P140=""),HYPERLINK([1]Allegations!R140),HYPERLINK([1]Allegations!P140)))</f>
        <v/>
      </c>
      <c r="S140" s="1" t="str">
        <f>IF([1]Allegations!Q140="","",[1]Allegations!Q140)</f>
        <v>The employer told Khaleej Times that he had already paid one batch of overdue salaries and intended to pay the rest soon. The workers’ consulates stated their support, while workers were being helped by local charity. 168 workers were planning to sue their employer for delaying their wages.</v>
      </c>
      <c r="T140" t="str">
        <f t="shared" si="18"/>
        <v>x</v>
      </c>
      <c r="U140" t="str">
        <f t="shared" si="19"/>
        <v>x</v>
      </c>
      <c r="V140" t="str">
        <f t="shared" si="20"/>
        <v/>
      </c>
      <c r="W140" t="str">
        <f t="shared" si="21"/>
        <v>x</v>
      </c>
      <c r="X140" t="str">
        <f t="shared" si="22"/>
        <v/>
      </c>
      <c r="Y140" t="str">
        <f t="shared" si="23"/>
        <v/>
      </c>
      <c r="Z140" t="str">
        <f t="shared" si="24"/>
        <v/>
      </c>
      <c r="AA140" s="1" t="str">
        <f t="shared" si="25"/>
        <v/>
      </c>
      <c r="AB140" s="19" t="str">
        <f t="shared" si="26"/>
        <v>Construction</v>
      </c>
    </row>
    <row r="141" spans="1:28" x14ac:dyDescent="0.25">
      <c r="A141" s="1">
        <f>[1]Allegations!V141</f>
        <v>2020</v>
      </c>
      <c r="B141" t="str">
        <f>IF([1]Allegations!S141="Location unknown","Location unknown",VLOOKUP([1]Allegations!S141,[1]!map_alpha2[#Data],2,FALSE))</f>
        <v>Saudi Arabia</v>
      </c>
      <c r="C141" s="17">
        <f>IF([1]Allegations!U141="","",[1]Allegations!U141)</f>
        <v>42450</v>
      </c>
      <c r="D141" s="18" t="str">
        <f>IF([1]Allegations!B141="","",HYPERLINK([1]Allegations!B141))</f>
        <v>https://www.business-humanrights.org/en/latest-news/saudi-arabia-jails-indian-migrant-who-made-tearful-video-about-work-conditions/</v>
      </c>
      <c r="E141" t="str">
        <f>IF([1]Allegations!M141="","",[1]Allegations!M141)</f>
        <v>News outlet</v>
      </c>
      <c r="F141" t="str">
        <f>IF([1]Allegations!L141="","",[1]Allegations!L141)</f>
        <v>Migrant &amp; immigrant workers (1 - IN - Transport: General)</v>
      </c>
      <c r="G141">
        <f>IF([1]Allegations!T141="","",[1]Allegations!T141)</f>
        <v>1</v>
      </c>
      <c r="H141" t="str">
        <f>IF([1]Allegations!X141="","",[1]Allegations!X141)</f>
        <v>A truck driver from India, recorded a video on social media alleging abusive working conditions in Saudi Arabia. In the video he alleged he was being prevented from returning home and not being paid on time.</v>
      </c>
      <c r="I141" s="1" t="str">
        <f>IF([1]Allegations!K141="","",[1]Allegations!K141)</f>
        <v>Imprisonment;Intimidation &amp; Threats;Non-payment of Wages;Restricted Mobility</v>
      </c>
      <c r="J141" t="str">
        <f>IF([1]Allegations!C141="","",[1]Allegations!C141)</f>
        <v>Al Suroor United (Employer)</v>
      </c>
      <c r="K141" t="str">
        <f>IF([1]Allegations!F141="","",[1]Allegations!F141)</f>
        <v>Construction</v>
      </c>
      <c r="L141" t="str">
        <f>IF([1]Allegations!G141="","",[1]Allegations!G141)</f>
        <v/>
      </c>
      <c r="M141" t="str">
        <f>IF([1]Allegations!H141="","",[1]Allegations!H141)</f>
        <v/>
      </c>
      <c r="N141" t="str">
        <f>IF([1]Allegations!I141="","",[1]Allegations!I141)</f>
        <v/>
      </c>
      <c r="O141" s="1" t="str">
        <f>IF([1]Allegations!J141="","",[1]Allegations!J141)</f>
        <v/>
      </c>
      <c r="P141" t="str">
        <f>IF([1]Allegations!N141="","",[1]Allegations!N141)</f>
        <v>Yes</v>
      </c>
      <c r="Q141" t="str">
        <f>IF([1]Allegations!O141="","",[1]Allegations!O141)</f>
        <v>Journalist</v>
      </c>
      <c r="R141" s="18" t="str">
        <f>IF(AND([1]Allegations!R141="",[1]Allegations!P141=""),"",IF(AND(NOT([1]Allegations!R141=""),[1]Allegations!P141=""),HYPERLINK([1]Allegations!R141),HYPERLINK([1]Allegations!P141)))</f>
        <v/>
      </c>
      <c r="S141" s="1" t="str">
        <f>IF([1]Allegations!Q141="","",[1]Allegations!Q141)</f>
        <v>The worker was later approached by the company, Al Suroor United Group, and issued an apology but was jailed for "spreading misinformation" on social media.</v>
      </c>
      <c r="T141" t="str">
        <f t="shared" si="18"/>
        <v>x</v>
      </c>
      <c r="U141" t="str">
        <f t="shared" si="19"/>
        <v>x</v>
      </c>
      <c r="V141" t="str">
        <f t="shared" si="20"/>
        <v/>
      </c>
      <c r="W141" t="str">
        <f t="shared" si="21"/>
        <v/>
      </c>
      <c r="X141" t="str">
        <f t="shared" si="22"/>
        <v>x</v>
      </c>
      <c r="Y141" t="str">
        <f t="shared" si="23"/>
        <v/>
      </c>
      <c r="Z141" t="str">
        <f t="shared" si="24"/>
        <v/>
      </c>
      <c r="AA141" s="1" t="str">
        <f t="shared" si="25"/>
        <v/>
      </c>
      <c r="AB141" s="19" t="str">
        <f t="shared" si="26"/>
        <v>Construction</v>
      </c>
    </row>
    <row r="142" spans="1:28" x14ac:dyDescent="0.25">
      <c r="A142" s="1">
        <f>[1]Allegations!V142</f>
        <v>2016</v>
      </c>
      <c r="B142" t="str">
        <f>IF([1]Allegations!S142="Location unknown","Location unknown",VLOOKUP([1]Allegations!S142,[1]!map_alpha2[#Data],2,FALSE))</f>
        <v>Saudi Arabia</v>
      </c>
      <c r="C142" s="17">
        <f>IF([1]Allegations!U142="","",[1]Allegations!U142)</f>
        <v>42499</v>
      </c>
      <c r="D142" s="18" t="str">
        <f>IF([1]Allegations!B142="","",HYPERLINK([1]Allegations!B142))</f>
        <v>https://www.business-humanrights.org/en/latest-news/oils-decline-takes-toll-on-saudi-conglomerate/</v>
      </c>
      <c r="E142" t="str">
        <f>IF([1]Allegations!M142="","",[1]Allegations!M142)</f>
        <v>News outlet</v>
      </c>
      <c r="F142" t="str">
        <f>IF([1]Allegations!L142="","",[1]Allegations!L142)</f>
        <v>Migrant &amp; immigrant workers (Unknown Number - Unknown Location - Construction)</v>
      </c>
      <c r="G142" t="str">
        <f>IF([1]Allegations!T142="","",[1]Allegations!T142)</f>
        <v>Number unknown</v>
      </c>
      <c r="H142" t="str">
        <f>IF([1]Allegations!X142="","",[1]Allegations!X142)</f>
        <v>Dozens' of workers were sentenced to flogging and imprisoned for unrest during protests over unpaid wages from construction company Saudi Binladin Group. The company had already laid off up to 70,000 workers due to financial instability.</v>
      </c>
      <c r="I142" s="1" t="str">
        <f>IF([1]Allegations!K142="","",[1]Allegations!K142)</f>
        <v>Beatings &amp; violence;Denial of Freedom of Expression/Assembly;Non-payment of Wages</v>
      </c>
      <c r="J142" t="str">
        <f>IF([1]Allegations!C142="","",[1]Allegations!C142)</f>
        <v>Saudi Binladin Group (Employer)</v>
      </c>
      <c r="K142" t="str">
        <f>IF([1]Allegations!F142="","",[1]Allegations!F142)</f>
        <v>Construction;Diversified/Conglomerates;Energy</v>
      </c>
      <c r="L142" t="str">
        <f>IF([1]Allegations!G142="","",[1]Allegations!G142)</f>
        <v/>
      </c>
      <c r="M142" t="str">
        <f>IF([1]Allegations!H142="","",[1]Allegations!H142)</f>
        <v/>
      </c>
      <c r="N142" t="str">
        <f>IF([1]Allegations!I142="","",[1]Allegations!I142)</f>
        <v/>
      </c>
      <c r="O142" s="1" t="str">
        <f>IF([1]Allegations!J142="","",[1]Allegations!J142)</f>
        <v>Government (Unknown - Sector not reported/applicable)</v>
      </c>
      <c r="P142" t="str">
        <f>IF([1]Allegations!N142="","",[1]Allegations!N142)</f>
        <v>Yes</v>
      </c>
      <c r="Q142" t="str">
        <f>IF([1]Allegations!O142="","",[1]Allegations!O142)</f>
        <v>Journalist</v>
      </c>
      <c r="R142" s="18" t="str">
        <f>IF(AND([1]Allegations!R142="",[1]Allegations!P142=""),"",IF(AND(NOT([1]Allegations!R142=""),[1]Allegations!P142=""),HYPERLINK([1]Allegations!R142),HYPERLINK([1]Allegations!P142)))</f>
        <v/>
      </c>
      <c r="S142" s="1" t="str">
        <f>IF([1]Allegations!Q142="","",[1]Allegations!Q142)</f>
        <v>Problems have centred on the government being unable to pay the company (and the wider private sector) but in October 2016 it was reported that the government had paid its construction firms up to $1bn to pay migrant workers' outstanding wages.</v>
      </c>
      <c r="T142" t="str">
        <f t="shared" si="18"/>
        <v>x</v>
      </c>
      <c r="U142" t="str">
        <f t="shared" si="19"/>
        <v>x</v>
      </c>
      <c r="V142" t="str">
        <f t="shared" si="20"/>
        <v/>
      </c>
      <c r="W142" t="str">
        <f t="shared" si="21"/>
        <v/>
      </c>
      <c r="X142" t="str">
        <f t="shared" si="22"/>
        <v>x</v>
      </c>
      <c r="Y142" t="str">
        <f t="shared" si="23"/>
        <v/>
      </c>
      <c r="Z142" t="str">
        <f t="shared" si="24"/>
        <v/>
      </c>
      <c r="AA142" s="1" t="str">
        <f t="shared" si="25"/>
        <v/>
      </c>
      <c r="AB142" s="19" t="str">
        <f t="shared" si="26"/>
        <v>Construction;Diversified/Conglomerates;EnergySector not reported/applicable</v>
      </c>
    </row>
    <row r="143" spans="1:28" x14ac:dyDescent="0.25">
      <c r="A143" s="1">
        <f>[1]Allegations!V143</f>
        <v>2009</v>
      </c>
      <c r="B143" t="str">
        <f>IF([1]Allegations!S143="Location unknown","Location unknown",VLOOKUP([1]Allegations!S143,[1]!map_alpha2[#Data],2,FALSE))</f>
        <v>Saudi Arabia</v>
      </c>
      <c r="C143" s="17">
        <f>IF([1]Allegations!U143="","",[1]Allegations!U143)</f>
        <v>42604</v>
      </c>
      <c r="D143" s="18" t="str">
        <f>IF([1]Allegations!B143="","",HYPERLINK([1]Allegations!B143))</f>
        <v>https://www.business-humanrights.org/en/latest-news/stranded-workers-in-saudi-arabia-plead-for-help-as-economy-falters/</v>
      </c>
      <c r="E143" t="str">
        <f>IF([1]Allegations!M143="","",[1]Allegations!M143)</f>
        <v>News outlet</v>
      </c>
      <c r="F143" t="str">
        <f>IF([1]Allegations!L143="","",[1]Allegations!L143)</f>
        <v>Migrant &amp; immigrant workers (Unknown Number - ID - Construction);Migrant &amp; immigrant workers (Unknown Number - IN - Construction);Migrant &amp; immigrant workers (Unknown Number - PH - Construction);Migrant &amp; immigrant workers (Unknown Number - PK - Construction);Migrant &amp; immigrant workers (Unknown Number - YE - Construction)</v>
      </c>
      <c r="G143">
        <f>IF([1]Allegations!T143="","",[1]Allegations!T143)</f>
        <v>500</v>
      </c>
      <c r="H143" t="str">
        <f>IF([1]Allegations!X143="","",[1]Allegations!X143)</f>
        <v>500+ workers employed by construction company United Seemac were not been paid for at least five months, with some having missed wages for 19. Middle East Eye was told that the total owed to employees was $2.4m. Workers requesting pay and passports were told they could have their passports back if they gave up claims to being owed money. In the meantime workers have lost access to facilities and the conditions of facilities has deteriorated. The company stated they were waiting to be paid by the government for contracted work to be able to pay their own staff. The company also failed to renew workers' medical insurance.</v>
      </c>
      <c r="I143" s="1" t="str">
        <f>IF([1]Allegations!K143="","",[1]Allegations!K143)</f>
        <v>Health: General (including workplace health &amp; safety);Non-payment of Wages;Precarious/unsuitable living conditions;Restricted Mobility;Right to food;Withholding Passports</v>
      </c>
      <c r="J143" t="str">
        <f>IF([1]Allegations!C143="","",[1]Allegations!C143)</f>
        <v>United Seemac (Employer)</v>
      </c>
      <c r="K143" t="str">
        <f>IF([1]Allegations!F143="","",[1]Allegations!F143)</f>
        <v>Construction</v>
      </c>
      <c r="L143" t="str">
        <f>IF([1]Allegations!G143="","",[1]Allegations!G143)</f>
        <v/>
      </c>
      <c r="M143" t="str">
        <f>IF([1]Allegations!H143="","",[1]Allegations!H143)</f>
        <v/>
      </c>
      <c r="N143" t="str">
        <f>IF([1]Allegations!I143="","",[1]Allegations!I143)</f>
        <v/>
      </c>
      <c r="O143" s="1" t="str">
        <f>IF([1]Allegations!J143="","",[1]Allegations!J143)</f>
        <v/>
      </c>
      <c r="P143" t="str">
        <f>IF([1]Allegations!N143="","",[1]Allegations!N143)</f>
        <v>Yes</v>
      </c>
      <c r="Q143" t="str">
        <f>IF([1]Allegations!O143="","",[1]Allegations!O143)</f>
        <v>Journalist</v>
      </c>
      <c r="R143" s="18" t="str">
        <f>IF(AND([1]Allegations!R143="",[1]Allegations!P143=""),"",IF(AND(NOT([1]Allegations!R143=""),[1]Allegations!P143=""),HYPERLINK([1]Allegations!R143),HYPERLINK([1]Allegations!P143)))</f>
        <v/>
      </c>
      <c r="S143" s="1" t="str">
        <f>IF([1]Allegations!Q143="","",[1]Allegations!Q143)</f>
        <v>Two strikes took place outside the company office a month after the situation was reported. Workers stated they had filed cases with the labour court in 2015.</v>
      </c>
      <c r="T143" t="str">
        <f t="shared" si="18"/>
        <v>x</v>
      </c>
      <c r="U143" t="str">
        <f t="shared" si="19"/>
        <v>x</v>
      </c>
      <c r="V143" t="str">
        <f t="shared" si="20"/>
        <v>x</v>
      </c>
      <c r="W143" t="str">
        <f t="shared" si="21"/>
        <v>x</v>
      </c>
      <c r="X143" t="str">
        <f t="shared" si="22"/>
        <v/>
      </c>
      <c r="Y143" t="str">
        <f t="shared" si="23"/>
        <v/>
      </c>
      <c r="Z143" t="str">
        <f t="shared" si="24"/>
        <v/>
      </c>
      <c r="AA143" s="1" t="str">
        <f t="shared" si="25"/>
        <v/>
      </c>
      <c r="AB143" s="19" t="str">
        <f t="shared" si="26"/>
        <v>Construction</v>
      </c>
    </row>
    <row r="144" spans="1:28" x14ac:dyDescent="0.25">
      <c r="A144" s="1">
        <f>[1]Allegations!V144</f>
        <v>2007</v>
      </c>
      <c r="B144" t="str">
        <f>IF([1]Allegations!S144="Location unknown","Location unknown",VLOOKUP([1]Allegations!S144,[1]!map_alpha2[#Data],2,FALSE))</f>
        <v>Saudi Arabia</v>
      </c>
      <c r="C144" s="17">
        <f>IF([1]Allegations!U144="","",[1]Allegations!U144)</f>
        <v>42634</v>
      </c>
      <c r="D144" s="18" t="str">
        <f>IF([1]Allegations!B144="","",HYPERLINK([1]Allegations!B144))</f>
        <v>https://www.business-humanrights.org/en/latest-news/إضراب-في-مستشفى-سعودي-احتجاجا-على-تأخر-الرواتب/</v>
      </c>
      <c r="E144" t="str">
        <f>IF([1]Allegations!M144="","",[1]Allegations!M144)</f>
        <v>News outlet</v>
      </c>
      <c r="F144" t="str">
        <f>IF([1]Allegations!L144="","",[1]Allegations!L144)</f>
        <v>Migrant &amp; immigrant workers (1 - GB - Health care);Migrant &amp; immigrant workers (1 - IN - Health care);Migrant &amp; immigrant workers (1 - JO - Health care);Migrant &amp; immigrant workers (1 - PK - Health care);Migrant &amp; immigrant workers (1 - SA - Health care);Migrant &amp; immigrant workers (1 - US - Health care);Migrant &amp; immigrant workers (Unknown Number - Unknown Location - Health care)</v>
      </c>
      <c r="G144">
        <f>IF([1]Allegations!T144="","",[1]Allegations!T144)</f>
        <v>1200</v>
      </c>
      <c r="H144" t="str">
        <f>IF([1]Allegations!X144="","",[1]Allegations!X144)</f>
        <v>More than 1,200 doctors and nurses at a Saad Specialist Hospital took protest action after being unpaid for five months. Migrant workers at a second Saad Group hospital also blocked a road after not being paid for over seven months. Workers alleged that the hospital owner was taking cash directly from hospital revenue and that delays in paying wages were due to the Ministry of Health not paying the owner for work.</v>
      </c>
      <c r="I144" s="1" t="str">
        <f>IF([1]Allegations!K144="","",[1]Allegations!K144)</f>
        <v>Non-payment of Wages</v>
      </c>
      <c r="J144" t="str">
        <f>IF([1]Allegations!C144="","",[1]Allegations!C144)</f>
        <v>Saad Group (Employer)</v>
      </c>
      <c r="K144" t="str">
        <f>IF([1]Allegations!F144="","",[1]Allegations!F144)</f>
        <v>Diversified/Conglomerates;Health care</v>
      </c>
      <c r="L144" t="str">
        <f>IF([1]Allegations!G144="","",[1]Allegations!G144)</f>
        <v/>
      </c>
      <c r="M144" t="str">
        <f>IF([1]Allegations!H144="","",[1]Allegations!H144)</f>
        <v/>
      </c>
      <c r="N144" t="str">
        <f>IF([1]Allegations!I144="","",[1]Allegations!I144)</f>
        <v/>
      </c>
      <c r="O144" s="1" t="str">
        <f>IF([1]Allegations!J144="","",[1]Allegations!J144)</f>
        <v/>
      </c>
      <c r="P144" t="str">
        <f>IF([1]Allegations!N144="","",[1]Allegations!N144)</f>
        <v>Yes</v>
      </c>
      <c r="Q144" t="str">
        <f>IF([1]Allegations!O144="","",[1]Allegations!O144)</f>
        <v>Journalist</v>
      </c>
      <c r="R144" s="18" t="str">
        <f>IF(AND([1]Allegations!R144="",[1]Allegations!P144=""),"",IF(AND(NOT([1]Allegations!R144=""),[1]Allegations!P144=""),HYPERLINK([1]Allegations!R144),HYPERLINK([1]Allegations!P144)))</f>
        <v/>
      </c>
      <c r="S144" s="1" t="str">
        <f>IF([1]Allegations!Q144="","",[1]Allegations!Q144)</f>
        <v>Workers at Saad Specialist Hospital consequently took protest action. Security services were called in to remove posters staff had erected detailing the pressures resulting from the loss of wages. Migrant workers at a second Saad Group hospital also blocked a road after not being paid for over than seven months. 800 workers signed a petition calling for government action. A government official endorsed the protests and called on company management to pay the wages.</v>
      </c>
      <c r="T144" t="str">
        <f t="shared" si="18"/>
        <v>x</v>
      </c>
      <c r="U144" t="str">
        <f t="shared" si="19"/>
        <v/>
      </c>
      <c r="V144" t="str">
        <f t="shared" si="20"/>
        <v/>
      </c>
      <c r="W144" t="str">
        <f t="shared" si="21"/>
        <v/>
      </c>
      <c r="X144" t="str">
        <f t="shared" si="22"/>
        <v/>
      </c>
      <c r="Y144" t="str">
        <f t="shared" si="23"/>
        <v/>
      </c>
      <c r="Z144" t="str">
        <f t="shared" si="24"/>
        <v/>
      </c>
      <c r="AA144" s="1" t="str">
        <f t="shared" si="25"/>
        <v/>
      </c>
      <c r="AB144" s="19" t="str">
        <f t="shared" si="26"/>
        <v>Diversified/Conglomerates;Health care</v>
      </c>
    </row>
    <row r="145" spans="1:28" x14ac:dyDescent="0.25">
      <c r="A145" s="1">
        <f>[1]Allegations!V145</f>
        <v>2003</v>
      </c>
      <c r="B145" t="str">
        <f>IF([1]Allegations!S145="Location unknown","Location unknown",VLOOKUP([1]Allegations!S145,[1]!map_alpha2[#Data],2,FALSE))</f>
        <v>United Arab Emirates</v>
      </c>
      <c r="C145" s="17">
        <f>IF([1]Allegations!U145="","",[1]Allegations!U145)</f>
        <v>43040</v>
      </c>
      <c r="D145" s="18" t="str">
        <f>IF([1]Allegations!B145="","",HYPERLINK([1]Allegations!B145))</f>
        <v>https://www.business-humanrights.org/en/latest-news/55-sharjah-workers-treated-after-inhaling-gas-in-workplace-leak/</v>
      </c>
      <c r="E145" t="str">
        <f>IF([1]Allegations!M145="","",[1]Allegations!M145)</f>
        <v>News outlet</v>
      </c>
      <c r="F145" t="str">
        <f>IF([1]Allegations!L145="","",[1]Allegations!L145)</f>
        <v>Migrant &amp; immigrant workers (55 - Unknown Location - Waste disposal)</v>
      </c>
      <c r="G145">
        <f>IF([1]Allegations!T145="","",[1]Allegations!T145)</f>
        <v>55</v>
      </c>
      <c r="H145" t="str">
        <f>IF([1]Allegations!X145="","",[1]Allegations!X145)</f>
        <v>55 workers at a Bee'ah waste treatment plant were rushed to hospitals after being exposed to a gas leak and suffered from suffocation. 54 were discharged, given the day off and sent home to their accommodation.</v>
      </c>
      <c r="I145" s="1" t="str">
        <f>IF([1]Allegations!K145="","",[1]Allegations!K145)</f>
        <v>Health: General (including workplace health &amp; safety);Injuries</v>
      </c>
      <c r="J145" t="str">
        <f>IF([1]Allegations!C145="","",[1]Allegations!C145)</f>
        <v>Bee'ah (Employer)</v>
      </c>
      <c r="K145" t="str">
        <f>IF([1]Allegations!F145="","",[1]Allegations!F145)</f>
        <v>Waste disposal</v>
      </c>
      <c r="L145" t="str">
        <f>IF([1]Allegations!G145="","",[1]Allegations!G145)</f>
        <v/>
      </c>
      <c r="M145" t="str">
        <f>IF([1]Allegations!H145="","",[1]Allegations!H145)</f>
        <v/>
      </c>
      <c r="N145" t="str">
        <f>IF([1]Allegations!I145="","",[1]Allegations!I145)</f>
        <v/>
      </c>
      <c r="O145" s="1" t="str">
        <f>IF([1]Allegations!J145="","",[1]Allegations!J145)</f>
        <v/>
      </c>
      <c r="P145" t="str">
        <f>IF([1]Allegations!N145="","",[1]Allegations!N145)</f>
        <v>Yes</v>
      </c>
      <c r="Q145" t="str">
        <f>IF([1]Allegations!O145="","",[1]Allegations!O145)</f>
        <v>Resource Centre</v>
      </c>
      <c r="R145" s="18" t="str">
        <f>IF(AND([1]Allegations!R145="",[1]Allegations!P145=""),"",IF(AND(NOT([1]Allegations!R145=""),[1]Allegations!P145=""),HYPERLINK([1]Allegations!R145),HYPERLINK([1]Allegations!P145)))</f>
        <v>https://www.business-humanrights.org/en/latest-news/uae-waste-treatment-plant-workers-hospitalised-following-gas-leak/</v>
      </c>
      <c r="S145" s="1" t="str">
        <f>IF([1]Allegations!Q145="","",[1]Allegations!Q145)</f>
        <v>Both the company, Bee'ah, and the police investigated the cause of the gas leak. The company issued a statement claiming to have taken corrective action and that the incident was resolved._x000D_
_x000D_
Business and Human Rights Resource Centre invited Bee'ah to respond to the allegations ahead of the publication of this tracker; their response is available on our website.</v>
      </c>
      <c r="T145" t="str">
        <f t="shared" si="18"/>
        <v/>
      </c>
      <c r="U145" t="str">
        <f t="shared" si="19"/>
        <v/>
      </c>
      <c r="V145" t="str">
        <f t="shared" si="20"/>
        <v>x</v>
      </c>
      <c r="W145" t="str">
        <f t="shared" si="21"/>
        <v/>
      </c>
      <c r="X145" t="str">
        <f t="shared" si="22"/>
        <v/>
      </c>
      <c r="Y145" t="str">
        <f t="shared" si="23"/>
        <v/>
      </c>
      <c r="Z145" t="str">
        <f t="shared" si="24"/>
        <v>x</v>
      </c>
      <c r="AA145" s="1" t="str">
        <f t="shared" si="25"/>
        <v/>
      </c>
      <c r="AB145" s="19" t="str">
        <f t="shared" si="26"/>
        <v>Waste disposal</v>
      </c>
    </row>
    <row r="146" spans="1:28" x14ac:dyDescent="0.25">
      <c r="A146" s="1">
        <f>[1]Allegations!V146</f>
        <v>1995</v>
      </c>
      <c r="B146" t="str">
        <f>IF([1]Allegations!S146="Location unknown","Location unknown",VLOOKUP([1]Allegations!S146,[1]!map_alpha2[#Data],2,FALSE))</f>
        <v>United Arab Emirates</v>
      </c>
      <c r="C146" s="17">
        <f>IF([1]Allegations!U146="","",[1]Allegations!U146)</f>
        <v>43415</v>
      </c>
      <c r="D146" s="18" t="str">
        <f>IF([1]Allegations!B146="","",HYPERLINK([1]Allegations!B146))</f>
        <v>https://www.business-humanrights.org/en/latest-news/uae-hundreds-of-construction-workers-protest-delayed-wages/</v>
      </c>
      <c r="E146" t="str">
        <f>IF([1]Allegations!M146="","",[1]Allegations!M146)</f>
        <v>News outlet</v>
      </c>
      <c r="F146" t="str">
        <f>IF([1]Allegations!L146="","",[1]Allegations!L146)</f>
        <v>Migrant &amp; immigrant workers (Unknown Number - Unknown Location - Construction)</v>
      </c>
      <c r="G146" t="str">
        <f>IF([1]Allegations!T146="","",[1]Allegations!T146)</f>
        <v>Number unknown</v>
      </c>
      <c r="H146" t="str">
        <f>IF([1]Allegations!X146="","",[1]Allegations!X146)</f>
        <v>Hundreds of construction workers alleged overdue wages of between three and five months from a privately-owned contractor. A demonstration by hundreds of labourers was dispersed by Abu Dhabi police after lasting several hours.</v>
      </c>
      <c r="I146" s="1" t="str">
        <f>IF([1]Allegations!K146="","",[1]Allegations!K146)</f>
        <v>Denial of Freedom of Expression/Assembly;Non-payment of Wages</v>
      </c>
      <c r="J146" t="str">
        <f>IF([1]Allegations!C146="","",[1]Allegations!C146)</f>
        <v/>
      </c>
      <c r="K146" t="str">
        <f>IF([1]Allegations!F146="","",[1]Allegations!F146)</f>
        <v/>
      </c>
      <c r="L146" t="str">
        <f>IF([1]Allegations!G146="","",[1]Allegations!G146)</f>
        <v/>
      </c>
      <c r="M146" t="str">
        <f>IF([1]Allegations!H146="","",[1]Allegations!H146)</f>
        <v/>
      </c>
      <c r="N146" t="str">
        <f>IF([1]Allegations!I146="","",[1]Allegations!I146)</f>
        <v/>
      </c>
      <c r="O146" s="1" t="str">
        <f>IF([1]Allegations!J146="","",[1]Allegations!J146)</f>
        <v>Government (Government - Sector not reported/applicable);Not Reported (Employer - Construction)</v>
      </c>
      <c r="P146" t="str">
        <f>IF([1]Allegations!N146="","",[1]Allegations!N146)</f>
        <v>Yes</v>
      </c>
      <c r="Q146" t="str">
        <f>IF([1]Allegations!O146="","",[1]Allegations!O146)</f>
        <v>Journalist</v>
      </c>
      <c r="R146" s="18" t="str">
        <f>IF(AND([1]Allegations!R146="",[1]Allegations!P146=""),"",IF(AND(NOT([1]Allegations!R146=""),[1]Allegations!P146=""),HYPERLINK([1]Allegations!R146),HYPERLINK([1]Allegations!P146)))</f>
        <v/>
      </c>
      <c r="S146" s="1" t="str">
        <f>IF([1]Allegations!Q146="","",[1]Allegations!Q146)</f>
        <v>The workers protested for several hours against the company and were dispersed by police. According to staff, company HR staff were reportedly sent to the labour accommodation to settle the dispute with their employees. Police reported that the labour ministry was aware of the case.</v>
      </c>
      <c r="T146" t="str">
        <f t="shared" si="18"/>
        <v>x</v>
      </c>
      <c r="U146" t="str">
        <f t="shared" si="19"/>
        <v>x</v>
      </c>
      <c r="V146" t="str">
        <f t="shared" si="20"/>
        <v/>
      </c>
      <c r="W146" t="str">
        <f t="shared" si="21"/>
        <v/>
      </c>
      <c r="X146" t="str">
        <f t="shared" si="22"/>
        <v/>
      </c>
      <c r="Y146" t="str">
        <f t="shared" si="23"/>
        <v/>
      </c>
      <c r="Z146" t="str">
        <f t="shared" si="24"/>
        <v/>
      </c>
      <c r="AA146" s="1" t="str">
        <f t="shared" si="25"/>
        <v/>
      </c>
      <c r="AB146" s="19" t="str">
        <f t="shared" si="26"/>
        <v>Sector not reported/applicable;Construction</v>
      </c>
    </row>
    <row r="147" spans="1:28" x14ac:dyDescent="0.25">
      <c r="A147" s="1">
        <f>[1]Allegations!V147</f>
        <v>1991</v>
      </c>
      <c r="B147" t="str">
        <f>IF([1]Allegations!S147="Location unknown","Location unknown",VLOOKUP([1]Allegations!S147,[1]!map_alpha2[#Data],2,FALSE))</f>
        <v>United Arab Emirates</v>
      </c>
      <c r="C147" s="17">
        <f>IF([1]Allegations!U147="","",[1]Allegations!U147)</f>
        <v>43486</v>
      </c>
      <c r="D147" s="18" t="str">
        <f>IF([1]Allegations!B147="","",HYPERLINK([1]Allegations!B147))</f>
        <v>https://www.business-humanrights.org/en/latest-news/uae-400-workers-in-uae-get-their-dues-after-court-intervenes/</v>
      </c>
      <c r="E147" t="str">
        <f>IF([1]Allegations!M147="","",[1]Allegations!M147)</f>
        <v>News outlet</v>
      </c>
      <c r="F147" t="str">
        <f>IF([1]Allegations!L147="","",[1]Allegations!L147)</f>
        <v>Migrant &amp; immigrant workers (Unknown Number - BD - Catering &amp; food services);Migrant &amp; immigrant workers (Unknown Number - EG - Catering &amp; food services);Migrant &amp; immigrant workers (Unknown Number - IN - Catering &amp; food services);Migrant &amp; immigrant workers (Unknown Number - NG - Catering &amp; food services);Migrant &amp; immigrant workers (Unknown Number - NP - Catering &amp; food services);Migrant &amp; immigrant workers (Unknown Number - PH - Catering &amp; food services)</v>
      </c>
      <c r="G147">
        <f>IF([1]Allegations!T147="","",[1]Allegations!T147)</f>
        <v>400</v>
      </c>
      <c r="H147" t="str">
        <f>IF([1]Allegations!X147="","",[1]Allegations!X147)</f>
        <v>In January 2019 400 employees of Al Wasita Emirates Catering Services brought a legal dispute against their employer, alleging wages withheld for months. The migrant workers from India, Bangladesh, Nepal, Egypt, Nigeria and the Philippines had also been housed in accommodaton with only intermittent supply of electricity and water, and had been surviving on discarded food.</v>
      </c>
      <c r="I147" s="1" t="str">
        <f>IF([1]Allegations!K147="","",[1]Allegations!K147)</f>
        <v>Non-payment of Wages;Precarious/unsuitable living conditions;Restricted Mobility;Right to food</v>
      </c>
      <c r="J147" t="str">
        <f>IF([1]Allegations!C147="","",[1]Allegations!C147)</f>
        <v>Al Wasita Emirates for Services &amp; Catering (part of Wasita Group) (Employer)</v>
      </c>
      <c r="K147" t="str">
        <f>IF([1]Allegations!F147="","",[1]Allegations!F147)</f>
        <v>Aircraft/Airline;Catering &amp; food services</v>
      </c>
      <c r="L147" t="str">
        <f>IF([1]Allegations!G147="","",[1]Allegations!G147)</f>
        <v/>
      </c>
      <c r="M147" t="str">
        <f>IF([1]Allegations!H147="","",[1]Allegations!H147)</f>
        <v/>
      </c>
      <c r="N147" t="str">
        <f>IF([1]Allegations!I147="","",[1]Allegations!I147)</f>
        <v/>
      </c>
      <c r="O147" s="1" t="str">
        <f>IF([1]Allegations!J147="","",[1]Allegations!J147)</f>
        <v/>
      </c>
      <c r="P147" t="str">
        <f>IF([1]Allegations!N147="","",[1]Allegations!N147)</f>
        <v>Yes</v>
      </c>
      <c r="Q147" t="str">
        <f>IF([1]Allegations!O147="","",[1]Allegations!O147)</f>
        <v>Journalist</v>
      </c>
      <c r="R147" s="18" t="str">
        <f>IF(AND([1]Allegations!R147="",[1]Allegations!P147=""),"",IF(AND(NOT([1]Allegations!R147=""),[1]Allegations!P147=""),HYPERLINK([1]Allegations!R147),HYPERLINK([1]Allegations!P147)))</f>
        <v/>
      </c>
      <c r="S147" s="1" t="str">
        <f>IF([1]Allegations!Q147="","",[1]Allegations!Q147)</f>
        <v>The Abu Dhabi Judicial Department (ADJD) and Ministry of Human Resources and Emiratisation (MoHRE) intervened to dispatch a mobile court to the workers' accommodation, the company offered workers two options: to take 50% of their wages and a paid flight home, or to pursue the case via a labour court. Although many workers chose the former option, by April 2019 they were still awaiting wage payments and repatriation and were stranded in the UAE with many missing important family events.</v>
      </c>
      <c r="T147" t="str">
        <f t="shared" si="18"/>
        <v>x</v>
      </c>
      <c r="U147" t="str">
        <f t="shared" si="19"/>
        <v>x</v>
      </c>
      <c r="V147" t="str">
        <f t="shared" si="20"/>
        <v/>
      </c>
      <c r="W147" t="str">
        <f t="shared" si="21"/>
        <v>x</v>
      </c>
      <c r="X147" t="str">
        <f t="shared" si="22"/>
        <v/>
      </c>
      <c r="Y147" t="str">
        <f t="shared" si="23"/>
        <v/>
      </c>
      <c r="Z147" t="str">
        <f t="shared" si="24"/>
        <v/>
      </c>
      <c r="AA147" s="1" t="str">
        <f t="shared" si="25"/>
        <v/>
      </c>
      <c r="AB147" s="19" t="str">
        <f t="shared" si="26"/>
        <v>Aircraft/Airline;Catering &amp; food services</v>
      </c>
    </row>
    <row r="148" spans="1:28" x14ac:dyDescent="0.25">
      <c r="A148" s="1">
        <f>[1]Allegations!V148</f>
        <v>1988</v>
      </c>
      <c r="B148" t="str">
        <f>IF([1]Allegations!S148="Location unknown","Location unknown",VLOOKUP([1]Allegations!S148,[1]!map_alpha2[#Data],2,FALSE))</f>
        <v>Oman</v>
      </c>
      <c r="C148" s="17">
        <f>IF([1]Allegations!U148="","",[1]Allegations!U148)</f>
        <v>43591</v>
      </c>
      <c r="D148" s="18" t="str">
        <f>IF([1]Allegations!B148="","",HYPERLINK([1]Allegations!B148))</f>
        <v>https://www.business-humanrights.org/en/latest-news/oman-top-construction-company-leave-its-workers-in-dire-straits-following-liquidation/</v>
      </c>
      <c r="E148" t="str">
        <f>IF([1]Allegations!M148="","",[1]Allegations!M148)</f>
        <v>NGO</v>
      </c>
      <c r="F148" t="str">
        <f>IF([1]Allegations!L148="","",[1]Allegations!L148)</f>
        <v>Migrant &amp; immigrant workers (Unknown Number - BD - Construction);Migrant &amp; immigrant workers (Unknown Number - IN - Construction);Migrant &amp; immigrant workers (Unknown Number - PK - Construction)</v>
      </c>
      <c r="G148">
        <f>IF([1]Allegations!T148="","",[1]Allegations!T148)</f>
        <v>650</v>
      </c>
      <c r="H148" t="str">
        <f>IF([1]Allegations!X148="","",[1]Allegations!X148)</f>
        <v>NGO Migrant Rghts alleged that at the time of writing, a total of about 650 employees of the Hasan Juma Backer Trading and Contracting Co. had not received wages for ten months. For most, their visas were expired and they didn't leave their accommodation for fear of arrest by police. The workers were liable for paying overstay fines to exit Oman or face prosecution. They have been reliant on food relief from local charities but refuse offers of help. The situation was triggered by the death of HJB's chairman near the end of 2016 and an internal management conflict led to company liquidation and the halt of wages to employees, some of whom had worked for the company for over 30 years. Additionally, the catering company providing the labourers with food terminated services as it was also owed money.</v>
      </c>
      <c r="I148" s="1" t="str">
        <f>IF([1]Allegations!K148="","",[1]Allegations!K148)</f>
        <v>Failing to renew visas;Non-payment of Wages;Precarious/unsuitable living conditions;Right to food</v>
      </c>
      <c r="J148" t="str">
        <f>IF([1]Allegations!C148="","",[1]Allegations!C148)</f>
        <v>Hasan Juma Backer (Employer)</v>
      </c>
      <c r="K148" t="str">
        <f>IF([1]Allegations!F148="","",[1]Allegations!F148)</f>
        <v>Construction</v>
      </c>
      <c r="L148" t="str">
        <f>IF([1]Allegations!G148="","",[1]Allegations!G148)</f>
        <v/>
      </c>
      <c r="M148" t="str">
        <f>IF([1]Allegations!H148="","",[1]Allegations!H148)</f>
        <v/>
      </c>
      <c r="N148" t="str">
        <f>IF([1]Allegations!I148="","",[1]Allegations!I148)</f>
        <v/>
      </c>
      <c r="O148" s="1" t="str">
        <f>IF([1]Allegations!J148="","",[1]Allegations!J148)</f>
        <v/>
      </c>
      <c r="P148" t="str">
        <f>IF([1]Allegations!N148="","",[1]Allegations!N148)</f>
        <v>Yes</v>
      </c>
      <c r="Q148" t="str">
        <f>IF([1]Allegations!O148="","",[1]Allegations!O148)</f>
        <v>Resource Centre; Migrant-Rights.org</v>
      </c>
      <c r="R148" s="18" t="str">
        <f>IF(AND([1]Allegations!R148="",[1]Allegations!P148=""),"",IF(AND(NOT([1]Allegations!R148=""),[1]Allegations!P148=""),HYPERLINK([1]Allegations!R148),HYPERLINK([1]Allegations!P148)))</f>
        <v>https://www.business-humanrights.org/en/latest-news/oman-construction-co-undergoing-liquidation-allegedly-leaves-600-workers-stranded-in-camps-without-wages-incl-liquidators-non-response/</v>
      </c>
      <c r="S148" s="1" t="str">
        <f>IF([1]Allegations!Q148="","",[1]Allegations!Q148)</f>
        <v>None reported.</v>
      </c>
      <c r="T148" t="str">
        <f t="shared" si="18"/>
        <v>x</v>
      </c>
      <c r="U148" t="str">
        <f t="shared" si="19"/>
        <v>x</v>
      </c>
      <c r="V148" t="str">
        <f t="shared" si="20"/>
        <v/>
      </c>
      <c r="W148" t="str">
        <f t="shared" si="21"/>
        <v>x</v>
      </c>
      <c r="X148" t="str">
        <f t="shared" si="22"/>
        <v/>
      </c>
      <c r="Y148" t="str">
        <f t="shared" si="23"/>
        <v/>
      </c>
      <c r="Z148" t="str">
        <f t="shared" si="24"/>
        <v/>
      </c>
      <c r="AA148" s="1" t="str">
        <f t="shared" si="25"/>
        <v/>
      </c>
      <c r="AB148" s="19" t="str">
        <f t="shared" si="26"/>
        <v>Construction</v>
      </c>
    </row>
    <row r="149" spans="1:28" x14ac:dyDescent="0.25">
      <c r="A149" s="1">
        <f>[1]Allegations!V149</f>
        <v>1981</v>
      </c>
      <c r="B149" t="str">
        <f>IF([1]Allegations!S149="Location unknown","Location unknown",VLOOKUP([1]Allegations!S149,[1]!map_alpha2[#Data],2,FALSE))</f>
        <v>United Arab Emirates</v>
      </c>
      <c r="C149" s="17">
        <f>IF([1]Allegations!U149="","",[1]Allegations!U149)</f>
        <v>43643</v>
      </c>
      <c r="D149" s="18" t="str">
        <f>IF([1]Allegations!B149="","",HYPERLINK([1]Allegations!B149))</f>
        <v>https://www.business-humanrights.org/en/latest-news/300-workers-left-in-lurch-without-salaries-and-food-get-help/</v>
      </c>
      <c r="E149" t="str">
        <f>IF([1]Allegations!M149="","",[1]Allegations!M149)</f>
        <v>News outlet</v>
      </c>
      <c r="F149" t="str">
        <f>IF([1]Allegations!L149="","",[1]Allegations!L149)</f>
        <v>Migrant &amp; immigrant workers (168 - BD - Construction);Migrant &amp; immigrant workers (Unknown Number - IN - Construction);Migrant &amp; immigrant workers (Unknown Number - PK - Construction)</v>
      </c>
      <c r="G149">
        <f>IF([1]Allegations!T149="","",[1]Allegations!T149)</f>
        <v>300</v>
      </c>
      <c r="H149" t="str">
        <f>IF([1]Allegations!X149="","",[1]Allegations!X149)</f>
        <v>300 construction workers are stranded in Dubai after their employer failed to pay them for months and is in possession of their passports. Some have since become irregular residents after the employer failed to renew visas. They also lack food, are experiencing health issues due to stress and are dependent on charitable relief.</v>
      </c>
      <c r="I149" s="1" t="str">
        <f>IF([1]Allegations!K149="","",[1]Allegations!K149)</f>
        <v>Failing to renew visas;Health: General (including workplace health &amp; safety);Non-payment of Wages;Restricted Mobility;Right to food;Withholding Passports</v>
      </c>
      <c r="J149" t="str">
        <f>IF([1]Allegations!C149="","",[1]Allegations!C149)</f>
        <v/>
      </c>
      <c r="K149" t="str">
        <f>IF([1]Allegations!F149="","",[1]Allegations!F149)</f>
        <v/>
      </c>
      <c r="L149" t="str">
        <f>IF([1]Allegations!G149="","",[1]Allegations!G149)</f>
        <v/>
      </c>
      <c r="M149" t="str">
        <f>IF([1]Allegations!H149="","",[1]Allegations!H149)</f>
        <v/>
      </c>
      <c r="N149" t="str">
        <f>IF([1]Allegations!I149="","",[1]Allegations!I149)</f>
        <v/>
      </c>
      <c r="O149" s="1" t="str">
        <f>IF([1]Allegations!J149="","",[1]Allegations!J149)</f>
        <v>Not Reported (Employer - Construction)</v>
      </c>
      <c r="P149" t="str">
        <f>IF([1]Allegations!N149="","",[1]Allegations!N149)</f>
        <v>Yes</v>
      </c>
      <c r="Q149" t="str">
        <f>IF([1]Allegations!O149="","",[1]Allegations!O149)</f>
        <v>Journalist</v>
      </c>
      <c r="R149" s="18" t="str">
        <f>IF(AND([1]Allegations!R149="",[1]Allegations!P149=""),"",IF(AND(NOT([1]Allegations!R149=""),[1]Allegations!P149=""),HYPERLINK([1]Allegations!R149),HYPERLINK([1]Allegations!P149)))</f>
        <v/>
      </c>
      <c r="S149" s="1" t="str">
        <f>IF([1]Allegations!Q149="","",[1]Allegations!Q149)</f>
        <v>The company reportedly told reporters that it had promised to pay overdue wages but  hadn't done so at the time of writing. Local charity Dar Al Ber Society has been distributing food and supplying medical services for workers. A representative from the Bangladeshi consulate stated they were providing the workers with food and legal assistance, including repatriation.</v>
      </c>
      <c r="T149" t="str">
        <f t="shared" si="18"/>
        <v>x</v>
      </c>
      <c r="U149" t="str">
        <f t="shared" si="19"/>
        <v>x</v>
      </c>
      <c r="V149" t="str">
        <f t="shared" si="20"/>
        <v>x</v>
      </c>
      <c r="W149" t="str">
        <f t="shared" si="21"/>
        <v>x</v>
      </c>
      <c r="X149" t="str">
        <f t="shared" si="22"/>
        <v/>
      </c>
      <c r="Y149" t="str">
        <f t="shared" si="23"/>
        <v/>
      </c>
      <c r="Z149" t="str">
        <f t="shared" si="24"/>
        <v/>
      </c>
      <c r="AA149" s="1" t="str">
        <f t="shared" si="25"/>
        <v/>
      </c>
      <c r="AB149" s="19" t="str">
        <f t="shared" si="26"/>
        <v>Construction</v>
      </c>
    </row>
    <row r="150" spans="1:28" x14ac:dyDescent="0.25">
      <c r="A150" s="1">
        <f>[1]Allegations!V150</f>
        <v>1976</v>
      </c>
      <c r="B150" t="str">
        <f>IF([1]Allegations!S150="Location unknown","Location unknown",VLOOKUP([1]Allegations!S150,[1]!map_alpha2[#Data],2,FALSE))</f>
        <v>Saudi Arabia</v>
      </c>
      <c r="C150" s="17">
        <f>IF([1]Allegations!U150="","",[1]Allegations!U150)</f>
        <v>42621</v>
      </c>
      <c r="D150" s="18" t="str">
        <f>IF([1]Allegations!B150="","",HYPERLINK([1]Allegations!B150))</f>
        <v>https://www.business-humanrights.org/en/latest-news/angry-workers-burn-saudi-oger-vehicles/</v>
      </c>
      <c r="E150" t="str">
        <f>IF([1]Allegations!M150="","",[1]Allegations!M150)</f>
        <v>News outlet</v>
      </c>
      <c r="F150" t="str">
        <f>IF([1]Allegations!L150="","",[1]Allegations!L150)</f>
        <v>Migrant &amp; immigrant workers (10000 - IN - Construction);Migrant &amp; immigrant workers (1500 - BD - Construction);Migrant &amp; immigrant workers (20000 - PH - Construction);Migrant &amp; immigrant workers (200 - FR - Construction);Migrant &amp; immigrant workers (8000 - PK - Construction);Migrant &amp; immigrant workers (Unknown Number - LB - Construction);Migrant &amp; immigrant workers (Unknown Number - MA - Construction)</v>
      </c>
      <c r="G150">
        <f>IF([1]Allegations!T150="","",[1]Allegations!T150)</f>
        <v>39700</v>
      </c>
      <c r="H150" t="str">
        <f>IF([1]Allegations!X150="","",[1]Allegations!X150)</f>
        <v>In 2016 it was reported that a government construction contractor Saudi Oger had been failing to pay the wages of thousands of its employees, as a result of delayed payments and cancelled projects from the government. By August Arab News was reporting that almost 60,000 employees were impacted and had faced salary delays of nine months. These included a reported 8,000 Pakistani workers, at least 10,000 Indian workers, 1,500 Bangladeshi workers, 20,000 Filipino workers and 200 French workers._x000D_
_x000D_
As a result of wage delays workers were unable to pay their rent or children’s school fees. Workers were also afraid that they would not have access to their end of service benefits, which they would forfeit if they opted to be repatriated rather than wait for salaries._x000D_
_x000D_
The majority of workers’ iqama (work and residency cards) had not been renewed, they were struggling to get medical aid or buy SIM cards. Workers also stated that Saudi Oger stopped providing food, electricity, maintenance and medical services at several of its labour camps; the Saudi Labour Ministry subsequently took over provision of basic services there._x000D_
_x000D_
One Pakistani worker reportedly committed suicide after suffering three months of delayed wages._x000D_
_x000D_
In 2019, it was reported that workers were still stranded in Saudi Arabia, unable to obtain exit visas owing to debts racked up as they continue to wait for payment of outstanding wages. Employees reported the deaths of colleagues whose medical insurance had run out after the company went into liquidation and who were unable to afford the cost of treatment themselves.</v>
      </c>
      <c r="I150" s="1" t="str">
        <f>IF([1]Allegations!K150="","",[1]Allegations!K150)</f>
        <v>Deaths;Failing to renew visas;Health: General (including workplace health &amp; safety);Non-payment of Wages;Precarious/unsuitable living conditions;Restricted Mobility;Right to food</v>
      </c>
      <c r="J150" t="str">
        <f>IF([1]Allegations!C150="","",[1]Allegations!C150)</f>
        <v>Saudi Oger (Employer)</v>
      </c>
      <c r="K150" t="str">
        <f>IF([1]Allegations!F150="","",[1]Allegations!F150)</f>
        <v>Construction</v>
      </c>
      <c r="L150" t="str">
        <f>IF([1]Allegations!G150="","",[1]Allegations!G150)</f>
        <v/>
      </c>
      <c r="M150" t="str">
        <f>IF([1]Allegations!H150="","",[1]Allegations!H150)</f>
        <v/>
      </c>
      <c r="N150" t="str">
        <f>IF([1]Allegations!I150="","",[1]Allegations!I150)</f>
        <v/>
      </c>
      <c r="O150" s="1" t="str">
        <f>IF([1]Allegations!J150="","",[1]Allegations!J150)</f>
        <v/>
      </c>
      <c r="P150" t="str">
        <f>IF([1]Allegations!N150="","",[1]Allegations!N150)</f>
        <v>Yes</v>
      </c>
      <c r="Q150" t="str">
        <f>IF([1]Allegations!O150="","",[1]Allegations!O150)</f>
        <v>Journalist</v>
      </c>
      <c r="R150" s="18" t="str">
        <f>IF(AND([1]Allegations!R150="",[1]Allegations!P150=""),"",IF(AND(NOT([1]Allegations!R150=""),[1]Allegations!P150=""),HYPERLINK([1]Allegations!R150),HYPERLINK([1]Allegations!P150)))</f>
        <v/>
      </c>
      <c r="S150" s="1" t="str">
        <f>IF([1]Allegations!Q150="","",[1]Allegations!Q150)</f>
        <v>Beginning in June 2016, workers protested at the Saudi Oger office and set fire to a number of company vehicles. In July, a group of Moroccan employees staged a sit-in at the same office alleging salary delays of eight months._x000D_
_x000D_
A number of foreign consulates were involved by impacted nationals. The Indian government was reportedly in talks with the Saudi government to obtain delayed salaries. The French embassy intervened to resolve the problem for French employees; around 200 French employees were suing Saudi Oger through the French courts._x000D_
_x000D_
At least 31,000 foreign and Saudi employees had lodged complaints with the Labor and Social Ministry, who reported that it had applied fines and penalties to Saudi Oger over the labour violations. A Ministry spokesperson stated that restrictions around preventing workers for transferring sponsorship to another employer, renewing residence permits and leaving the country were eased. The Ministry took over provision of basic services at several camps where Saudi Oger had stopped supplying food, electricity, medical aid and maintenance._x000D_
_x000D_
50 local companies offered to provide Saudi Oger workers with employment.</v>
      </c>
      <c r="T150" t="str">
        <f t="shared" si="18"/>
        <v>x</v>
      </c>
      <c r="U150" t="str">
        <f t="shared" si="19"/>
        <v>x</v>
      </c>
      <c r="V150" t="str">
        <f t="shared" si="20"/>
        <v>x</v>
      </c>
      <c r="W150" t="str">
        <f t="shared" si="21"/>
        <v>x</v>
      </c>
      <c r="X150" t="str">
        <f t="shared" si="22"/>
        <v/>
      </c>
      <c r="Y150" t="str">
        <f t="shared" si="23"/>
        <v/>
      </c>
      <c r="Z150" t="str">
        <f t="shared" si="24"/>
        <v/>
      </c>
      <c r="AA150" s="1" t="str">
        <f t="shared" si="25"/>
        <v>x</v>
      </c>
      <c r="AB150" s="19" t="str">
        <f t="shared" si="26"/>
        <v>Construction</v>
      </c>
    </row>
    <row r="151" spans="1:28" x14ac:dyDescent="0.25">
      <c r="A151" s="1">
        <f>[1]Allegations!V151</f>
        <v>1975</v>
      </c>
      <c r="B151" t="str">
        <f>IF([1]Allegations!S151="Location unknown","Location unknown",VLOOKUP([1]Allegations!S151,[1]!map_alpha2[#Data],2,FALSE))</f>
        <v>Kuwait</v>
      </c>
      <c r="C151" s="17">
        <f>IF([1]Allegations!U151="","",[1]Allegations!U151)</f>
        <v>43067</v>
      </c>
      <c r="D151" s="18" t="str">
        <f>IF([1]Allegations!B151="","",HYPERLINK([1]Allegations!B151))</f>
        <v>https://www.business-humanrights.org/en/latest-news/with-no-money-and-job-migrants-cry-for-help/</v>
      </c>
      <c r="E151" t="str">
        <f>IF([1]Allegations!M151="","",[1]Allegations!M151)</f>
        <v>News outlet</v>
      </c>
      <c r="F151" t="str">
        <f>IF([1]Allegations!L151="","",[1]Allegations!L151)</f>
        <v>Migrant &amp; immigrant workers (300 - NP - Construction)</v>
      </c>
      <c r="G151">
        <f>IF([1]Allegations!T151="","",[1]Allegations!T151)</f>
        <v>5700</v>
      </c>
      <c r="H151" t="str">
        <f>IF([1]Allegations!X151="","",[1]Allegations!X151)</f>
        <v>In November 2017 it was reported that up to 300 Nepali migrant workers employed by Kharafi National in Kuwait had been stranded for six months with no wages during that time and expired visas which means that have not been confined within the company premises for fear of being arrested. The workers paid fees to a recruitment agency. On arriving in Kuwait they found that their salaries were lower than had been agreed before leaving Nepal. The workers were also going without food and their living conditions had deteriorated._x000D_
_x000D_
In January 2018, it was reported that a further 5000 Indian nationals, also employed by Kharafi National, had been stranded in Kuwait for over 18 months in similar circumstances amounting to forced labour after the company partially closed. Around 1,800 workers had resigned in response but were stranded without food, water and shelter. They also faced unpaid salaries, took loans to survive and lacked travel documents. Some workers reported that their passports were being withheld by the company and faced fines for overstaying with expired visas. Others reported that they lacked urgent medical attention. Around 45 companies held a protest at the company’s headquarters.</v>
      </c>
      <c r="I151" s="1" t="str">
        <f>IF([1]Allegations!K151="","",[1]Allegations!K151)</f>
        <v>Contract Substitution;Failing to renew visas;Forced labour &amp; modern slavery;Health: General (including workplace health &amp; safety);Non-payment of Wages;Precarious/unsuitable living conditions;Recruitment Fees;Restricted Mobility;Right to food;Withholding Passports</v>
      </c>
      <c r="J151" t="str">
        <f>IF([1]Allegations!C151="","",[1]Allegations!C151)</f>
        <v>Kharafi National (Employer)</v>
      </c>
      <c r="K151" t="str">
        <f>IF([1]Allegations!F151="","",[1]Allegations!F151)</f>
        <v>Construction</v>
      </c>
      <c r="L151" t="str">
        <f>IF([1]Allegations!G151="","",[1]Allegations!G151)</f>
        <v/>
      </c>
      <c r="M151" t="str">
        <f>IF([1]Allegations!H151="","",[1]Allegations!H151)</f>
        <v/>
      </c>
      <c r="N151" t="str">
        <f>IF([1]Allegations!I151="","",[1]Allegations!I151)</f>
        <v/>
      </c>
      <c r="O151" s="1" t="str">
        <f>IF([1]Allegations!J151="","",[1]Allegations!J151)</f>
        <v/>
      </c>
      <c r="P151" t="str">
        <f>IF([1]Allegations!N151="","",[1]Allegations!N151)</f>
        <v>Yes</v>
      </c>
      <c r="Q151" t="str">
        <f>IF([1]Allegations!O151="","",[1]Allegations!O151)</f>
        <v>Resource Centre</v>
      </c>
      <c r="R151" s="18" t="str">
        <f>IF(AND([1]Allegations!R151="",[1]Allegations!P151=""),"",IF(AND(NOT([1]Allegations!R151=""),[1]Allegations!P151=""),HYPERLINK([1]Allegations!R151),HYPERLINK([1]Allegations!P151)))</f>
        <v>https://www.business-humanrights.org/en/latest-news/kuwait-construction-workers-at-kharafi-national-stranded-without-pay-or-valid-visas/</v>
      </c>
      <c r="S151" s="1" t="str">
        <f>IF([1]Allegations!Q151="","",[1]Allegations!Q151)</f>
        <v>The Nepali workers sought help from their local embassy and their recruitment agency but reported there had been no progress. The Kuwait Ministry of Labour and Employment had promised to resolve the matter. Some workers who could afford it returned home but only after paying a fine for overstaying. In December, 21 Nepali workers were repatriated._x000D_
_x000D_
3,614 Indian workers reportedly filed complaints; the Indian embassy stated it had received 2287 complaints. Indian government ministers visited Kuwait to resolve the issue with the government. The Kuwait government waived fines for overstaying in 25 day amnesty for migrant workers. but this had not been confirmed.  In July 2018 it was reported that around 710 out of 3,600 Indian workers who had left between November 2017 and April 2018 would receive compensation for unpaid salaries and benefits.</v>
      </c>
      <c r="T151" t="str">
        <f t="shared" si="18"/>
        <v>x</v>
      </c>
      <c r="U151" t="str">
        <f t="shared" si="19"/>
        <v>x</v>
      </c>
      <c r="V151" t="str">
        <f t="shared" si="20"/>
        <v>x</v>
      </c>
      <c r="W151" t="str">
        <f t="shared" si="21"/>
        <v>x</v>
      </c>
      <c r="X151" t="str">
        <f t="shared" si="22"/>
        <v/>
      </c>
      <c r="Y151" t="str">
        <f t="shared" si="23"/>
        <v>x</v>
      </c>
      <c r="Z151" t="str">
        <f t="shared" si="24"/>
        <v/>
      </c>
      <c r="AA151" s="1" t="str">
        <f t="shared" si="25"/>
        <v/>
      </c>
      <c r="AB151" s="19" t="str">
        <f t="shared" si="26"/>
        <v>Construction</v>
      </c>
    </row>
    <row r="152" spans="1:28" x14ac:dyDescent="0.25">
      <c r="A152" s="1">
        <f>[1]Allegations!V152</f>
        <v>2550</v>
      </c>
      <c r="B152" t="str">
        <f>IF([1]Allegations!S152="Location unknown","Location unknown",VLOOKUP([1]Allegations!S152,[1]!map_alpha2[#Data],2,FALSE))</f>
        <v>United Arab Emirates</v>
      </c>
      <c r="C152" s="17">
        <f>IF([1]Allegations!U152="","",[1]Allegations!U152)</f>
        <v>44535</v>
      </c>
      <c r="D152" s="18" t="str">
        <f>IF([1]Allegations!B152="","",HYPERLINK([1]Allegations!B152))</f>
        <v>https://www.business-humanrights.org/en/latest-news/expo-2020s-workers-face-hardships-despite-dubais-promises/</v>
      </c>
      <c r="E152" t="str">
        <f>IF([1]Allegations!M152="","",[1]Allegations!M152)</f>
        <v>News outlet</v>
      </c>
      <c r="F152" t="str">
        <f>IF([1]Allegations!L152="","",[1]Allegations!L152)</f>
        <v>Migrant &amp; immigrant workers (Unknown Number - Unknown Location - Security companies)</v>
      </c>
      <c r="G152" t="str">
        <f>IF([1]Allegations!T152="","",[1]Allegations!T152)</f>
        <v>Number unknown</v>
      </c>
      <c r="H152" t="str">
        <f>IF([1]Allegations!X152="","",[1]Allegations!X152)</f>
        <v>An AP report into working conditions among migrants at the Dubai Expo reported that workers contracted by Arkan complained about the lack of food provided to them, leaving them hungry throughout the day and during work shifts. The AP also described the high temperatures guards must work in.</v>
      </c>
      <c r="I152" s="1" t="str">
        <f>IF([1]Allegations!K152="","",[1]Allegations!K152)</f>
        <v>Health: General (including workplace health &amp; safety);Right to food</v>
      </c>
      <c r="J152" t="str">
        <f>IF([1]Allegations!C152="","",[1]Allegations!C152)</f>
        <v>Arkan (Ejadah) (Employer)</v>
      </c>
      <c r="K152" t="str">
        <f>IF([1]Allegations!F152="","",[1]Allegations!F152)</f>
        <v>Security companies</v>
      </c>
      <c r="L152" t="str">
        <f>IF([1]Allegations!G152="","",[1]Allegations!G152)</f>
        <v/>
      </c>
      <c r="M152" t="str">
        <f>IF([1]Allegations!H152="","",[1]Allegations!H152)</f>
        <v/>
      </c>
      <c r="N152" t="str">
        <f>IF([1]Allegations!I152="","",[1]Allegations!I152)</f>
        <v/>
      </c>
      <c r="O152" s="1" t="str">
        <f>IF([1]Allegations!J152="","",[1]Allegations!J152)</f>
        <v/>
      </c>
      <c r="P152" t="str">
        <f>IF([1]Allegations!N152="","",[1]Allegations!N152)</f>
        <v>Yes</v>
      </c>
      <c r="Q152" t="str">
        <f>IF([1]Allegations!O152="","",[1]Allegations!O152)</f>
        <v>Resource Centre; Journalist</v>
      </c>
      <c r="R152" s="18" t="str">
        <f>IF(AND([1]Allegations!R152="",[1]Allegations!P152=""),"",IF(AND(NOT([1]Allegations!R152=""),[1]Allegations!P152=""),HYPERLINK([1]Allegations!R152),HYPERLINK([1]Allegations!P152)))</f>
        <v>https://www.business-humanrights.org/en/latest-news/uae-workers-at-dubai-expo-suppliers-report-poverty-wages-illegal-deductions-employer-surveillance-poor-food-provision-cos-did-not-respond/</v>
      </c>
      <c r="S152" s="1" t="str">
        <f>IF([1]Allegations!Q152="","",[1]Allegations!Q152)</f>
        <v>Both AP and the Resource Centre sought response from the companies to no avail. Additional response sought from authorities by AP was not addressed. Response sought from Expo organisers by NGO Equidem resulted in Expo claiming it "takes worker welfare “extremely seriously". However, calls for response from Expo by AP were dismissed. Arkan did not respond to requests for comment</v>
      </c>
      <c r="T152" t="str">
        <f t="shared" si="18"/>
        <v/>
      </c>
      <c r="U152" t="str">
        <f t="shared" si="19"/>
        <v/>
      </c>
      <c r="V152" t="str">
        <f t="shared" si="20"/>
        <v>x</v>
      </c>
      <c r="W152" t="str">
        <f t="shared" si="21"/>
        <v>x</v>
      </c>
      <c r="X152" t="str">
        <f t="shared" si="22"/>
        <v/>
      </c>
      <c r="Y152" t="str">
        <f t="shared" si="23"/>
        <v/>
      </c>
      <c r="Z152" t="str">
        <f t="shared" si="24"/>
        <v/>
      </c>
      <c r="AA152" s="1" t="str">
        <f t="shared" si="25"/>
        <v/>
      </c>
      <c r="AB152" s="19" t="str">
        <f t="shared" si="26"/>
        <v>Security companies</v>
      </c>
    </row>
    <row r="153" spans="1:28" x14ac:dyDescent="0.25">
      <c r="A153" s="1">
        <f>[1]Allegations!V153</f>
        <v>2551</v>
      </c>
      <c r="B153" t="str">
        <f>IF([1]Allegations!S153="Location unknown","Location unknown",VLOOKUP([1]Allegations!S153,[1]!map_alpha2[#Data],2,FALSE))</f>
        <v>United Arab Emirates</v>
      </c>
      <c r="C153" s="17">
        <f>IF([1]Allegations!U153="","",[1]Allegations!U153)</f>
        <v>44535</v>
      </c>
      <c r="D153" s="18" t="str">
        <f>IF([1]Allegations!B153="","",HYPERLINK([1]Allegations!B153))</f>
        <v>https://www.business-humanrights.org/en/latest-news/expo-2020s-workers-face-hardships-despite-dubais-promises/</v>
      </c>
      <c r="E153" t="str">
        <f>IF([1]Allegations!M153="","",[1]Allegations!M153)</f>
        <v>News outlet</v>
      </c>
      <c r="F153" t="str">
        <f>IF([1]Allegations!L153="","",[1]Allegations!L153)</f>
        <v>Migrant &amp; immigrant workers (1 - IN - Security companies)</v>
      </c>
      <c r="G153" t="str">
        <f>IF([1]Allegations!T153="","",[1]Allegations!T153)</f>
        <v>Number unknown</v>
      </c>
      <c r="H153" t="str">
        <f>IF([1]Allegations!X153="","",[1]Allegations!X153)</f>
        <v>An AP report into working conditions among migrants at the Dubai Expo reported that a worker contracted by First Security Group reported the compay surveilling workers while on duty, threatening them with wage deductions as penalties for taking breaks or accidentally sleeping on shift. The worker said that it would cost him a day's salary.</v>
      </c>
      <c r="I153" s="1" t="str">
        <f>IF([1]Allegations!K153="","",[1]Allegations!K153)</f>
        <v>Intimidation &amp; Threats;Non-payment of Wages;Right to food</v>
      </c>
      <c r="J153" t="str">
        <f>IF([1]Allegations!C153="","",[1]Allegations!C153)</f>
        <v>First Security Group (Employer)</v>
      </c>
      <c r="K153" t="str">
        <f>IF([1]Allegations!F153="","",[1]Allegations!F153)</f>
        <v>Security companies</v>
      </c>
      <c r="L153" t="str">
        <f>IF([1]Allegations!G153="","",[1]Allegations!G153)</f>
        <v/>
      </c>
      <c r="M153" t="str">
        <f>IF([1]Allegations!H153="","",[1]Allegations!H153)</f>
        <v/>
      </c>
      <c r="N153" t="str">
        <f>IF([1]Allegations!I153="","",[1]Allegations!I153)</f>
        <v/>
      </c>
      <c r="O153" s="1" t="str">
        <f>IF([1]Allegations!J153="","",[1]Allegations!J153)</f>
        <v/>
      </c>
      <c r="P153" t="str">
        <f>IF([1]Allegations!N153="","",[1]Allegations!N153)</f>
        <v>Yes</v>
      </c>
      <c r="Q153" t="str">
        <f>IF([1]Allegations!O153="","",[1]Allegations!O153)</f>
        <v>Resource Centre; Journalist</v>
      </c>
      <c r="R153" s="18" t="str">
        <f>IF(AND([1]Allegations!R153="",[1]Allegations!P153=""),"",IF(AND(NOT([1]Allegations!R153=""),[1]Allegations!P153=""),HYPERLINK([1]Allegations!R153),HYPERLINK([1]Allegations!P153)))</f>
        <v>https://www.business-humanrights.org/en/latest-news/uae-workers-at-dubai-expo-suppliers-report-poverty-wages-illegal-deductions-employer-surveillance-poor-food-provision-cos-did-not-respond/</v>
      </c>
      <c r="S153" s="1" t="str">
        <f>IF([1]Allegations!Q153="","",[1]Allegations!Q153)</f>
        <v>Both AP and the Resource Centre sought response from the companies to no avail. Additional response sought from authorities by AP was not addressed. Response sought from Expo organisers by NGO Equidem resulted in Expo claiming it "takes worker welfare “extremely seriously". However, calls for response from Expo by AP were dismissed. First Security Group did not respond to requests for comment.</v>
      </c>
      <c r="T153" t="str">
        <f t="shared" si="18"/>
        <v>x</v>
      </c>
      <c r="U153" t="str">
        <f t="shared" si="19"/>
        <v/>
      </c>
      <c r="V153" t="str">
        <f t="shared" si="20"/>
        <v/>
      </c>
      <c r="W153" t="str">
        <f t="shared" si="21"/>
        <v>x</v>
      </c>
      <c r="X153" t="str">
        <f t="shared" si="22"/>
        <v>x</v>
      </c>
      <c r="Y153" t="str">
        <f t="shared" si="23"/>
        <v/>
      </c>
      <c r="Z153" t="str">
        <f t="shared" si="24"/>
        <v/>
      </c>
      <c r="AA153" s="1" t="str">
        <f t="shared" si="25"/>
        <v/>
      </c>
      <c r="AB153" s="19" t="str">
        <f t="shared" si="26"/>
        <v>Security companies</v>
      </c>
    </row>
    <row r="154" spans="1:28" x14ac:dyDescent="0.25">
      <c r="A154" s="1">
        <f>[1]Allegations!V154</f>
        <v>2125</v>
      </c>
      <c r="B154" t="str">
        <f>IF([1]Allegations!S154="Location unknown","Location unknown",VLOOKUP([1]Allegations!S154,[1]!map_alpha2[#Data],2,FALSE))</f>
        <v>Saudi Arabia</v>
      </c>
      <c r="C154" s="17">
        <f>IF([1]Allegations!U154="","",[1]Allegations!U154)</f>
        <v>43959</v>
      </c>
      <c r="D154" s="18" t="str">
        <f>IF([1]Allegations!B154="","",HYPERLINK([1]Allegations!B154))</f>
        <v>https://www.business-humanrights.org/en/latest-news/saudi-firms-not-paying-workers-wages-amid-pandemic/</v>
      </c>
      <c r="E154" t="str">
        <f>IF([1]Allegations!M154="","",[1]Allegations!M154)</f>
        <v>News outlet</v>
      </c>
      <c r="F154" t="str">
        <f>IF([1]Allegations!L154="","",[1]Allegations!L154)</f>
        <v>Migrant &amp; immigrant workers (Unknown Number - Unknown Location - Food &amp; beverage)</v>
      </c>
      <c r="G154" t="str">
        <f>IF([1]Allegations!T154="","",[1]Allegations!T154)</f>
        <v>Number unknown</v>
      </c>
      <c r="H154" t="str">
        <f>IF([1]Allegations!X154="","",[1]Allegations!X154)</f>
        <v>In May 2020, during the Covid-19 pandemic, some companies in Saudi Arabia were forced to stop work, others suspended workers' payment partially or in full._x000D_
_x000D_
Some companies forced employees into unpaid leave. Dairy company Almarai, was named by Middle East Eye as a company who had "decided to expel employees or reduce salaries". Business &amp; Human Rights Resource Centre invited Almarai to respond to the allegations and invited them to provide information on the steps they had taken to ensure the welfare of any workers for whom they had reduced salaries. The company did not respond.</v>
      </c>
      <c r="I154" s="1" t="str">
        <f>IF([1]Allegations!K154="","",[1]Allegations!K154)</f>
        <v>Non-payment of Wages;Unfair Dismissal</v>
      </c>
      <c r="J154" t="str">
        <f>IF([1]Allegations!C154="","",[1]Allegations!C154)</f>
        <v>Almarai (Employer)</v>
      </c>
      <c r="K154" t="str">
        <f>IF([1]Allegations!F154="","",[1]Allegations!F154)</f>
        <v>Food &amp; beverage</v>
      </c>
      <c r="L154" t="str">
        <f>IF([1]Allegations!G154="","",[1]Allegations!G154)</f>
        <v/>
      </c>
      <c r="M154" t="str">
        <f>IF([1]Allegations!H154="","",[1]Allegations!H154)</f>
        <v/>
      </c>
      <c r="N154" t="str">
        <f>IF([1]Allegations!I154="","",[1]Allegations!I154)</f>
        <v/>
      </c>
      <c r="O154" s="1" t="str">
        <f>IF([1]Allegations!J154="","",[1]Allegations!J154)</f>
        <v/>
      </c>
      <c r="P154" t="str">
        <f>IF([1]Allegations!N154="","",[1]Allegations!N154)</f>
        <v>Yes</v>
      </c>
      <c r="Q154" t="str">
        <f>IF([1]Allegations!O154="","",[1]Allegations!O154)</f>
        <v>Resource Centre</v>
      </c>
      <c r="R154" s="18" t="str">
        <f>IF(AND([1]Allegations!R154="",[1]Allegations!P154=""),"",IF(AND(NOT([1]Allegations!R154=""),[1]Allegations!P154=""),HYPERLINK([1]Allegations!R154),HYPERLINK([1]Allegations!P154)))</f>
        <v>https://www.business-humanrights.org/en/latest-news/saudi-cos-reportedly-not-paying-wages-or-leave-dairy-co-almarai-did-not-respond-to-allegations-of-salary-reductions/</v>
      </c>
      <c r="S154" s="1" t="str">
        <f>IF([1]Allegations!Q154="","",[1]Allegations!Q154)</f>
        <v>None reported.</v>
      </c>
      <c r="T154" t="str">
        <f t="shared" si="18"/>
        <v>x</v>
      </c>
      <c r="U154" t="str">
        <f t="shared" si="19"/>
        <v/>
      </c>
      <c r="V154" t="str">
        <f t="shared" si="20"/>
        <v/>
      </c>
      <c r="W154" t="str">
        <f t="shared" si="21"/>
        <v/>
      </c>
      <c r="X154" t="str">
        <f t="shared" si="22"/>
        <v/>
      </c>
      <c r="Y154" t="str">
        <f t="shared" si="23"/>
        <v/>
      </c>
      <c r="Z154" t="str">
        <f t="shared" si="24"/>
        <v/>
      </c>
      <c r="AA154" s="1" t="str">
        <f t="shared" si="25"/>
        <v/>
      </c>
      <c r="AB154" s="19" t="str">
        <f t="shared" si="26"/>
        <v>Food &amp; beverage</v>
      </c>
    </row>
    <row r="155" spans="1:28" x14ac:dyDescent="0.25">
      <c r="A155" s="1">
        <f>[1]Allegations!V155</f>
        <v>2663</v>
      </c>
      <c r="B155" t="str">
        <f>IF([1]Allegations!S155="Location unknown","Location unknown",VLOOKUP([1]Allegations!S155,[1]!map_alpha2[#Data],2,FALSE))</f>
        <v>Bahrain</v>
      </c>
      <c r="C155" s="17">
        <f>IF([1]Allegations!U155="","",[1]Allegations!U155)</f>
        <v>44255</v>
      </c>
      <c r="D155" s="18" t="str">
        <f>IF([1]Allegations!B155="","",HYPERLINK([1]Allegations!B155))</f>
        <v>https://www.business-humanrights.org/en/latest-news/letter-re-labour-abuses-among-workers-at-security-solutions-bahrain/</v>
      </c>
      <c r="E155" t="str">
        <f>IF([1]Allegations!M155="","",[1]Allegations!M155)</f>
        <v>NGO</v>
      </c>
      <c r="F155" t="str">
        <f>IF([1]Allegations!L155="","",[1]Allegations!L155)</f>
        <v>Migrant &amp; immigrant workers (1 - Africa - Security companies)</v>
      </c>
      <c r="G155" t="str">
        <f>IF([1]Allegations!T155="","",[1]Allegations!T155)</f>
        <v>Number unknown</v>
      </c>
      <c r="H155" t="str">
        <f>IF([1]Allegations!X155="","",[1]Allegations!X155)</f>
        <v>In February 2021, Migrant-Rights.org published a letter from a worker at Security Solutions in Bahrain who alleged a number of labour abuses against the security giant, including non-payment of wages and end-of-service benefits, terminating the visa of a worker because he had asked to return home for a vacation without providing him with an air ticket, systematic discrimination against some workers on the basis of nationality - routinely paying Asian workers higher than Africa workers for the same work, and not permitting African workers to have a day off and not paying them overtime. The worker provided Migrant-Rights.org with a copy of his contract, which evidences some of the allegations. By Migrant-Rights.org's assessment it is in violation of the labour law, as it includes indemnity, overtime, holidays, leave salary, and other provisions as a monthly allowance of 30 BD.</v>
      </c>
      <c r="I155" s="1" t="str">
        <f>IF([1]Allegations!K155="","",[1]Allegations!K155)</f>
        <v>Non-payment of Wages;Precarious/unsuitable living conditions;Recruitment Fees;Restricted Mobility;Right to food;Unfair Dismissal</v>
      </c>
      <c r="J155" t="str">
        <f>IF([1]Allegations!C155="","",[1]Allegations!C155)</f>
        <v>ART Hotel &amp; Resort, Bahrain (Unknown);Bahrain Airport Co. (BAC) (Unknown);Rotana Hotel Management Corp. (Unknown);Security Solutions (Unknown);Zain (Unknown)</v>
      </c>
      <c r="K155" t="str">
        <f>IF([1]Allegations!F155="","",[1]Allegations!F155)</f>
        <v>Hotel;Security companies;Technology, telecom &amp; electronics;Transport: General</v>
      </c>
      <c r="L155" t="str">
        <f>IF([1]Allegations!G155="","",[1]Allegations!G155)</f>
        <v/>
      </c>
      <c r="M155" t="str">
        <f>IF([1]Allegations!H155="","",[1]Allegations!H155)</f>
        <v/>
      </c>
      <c r="N155" t="str">
        <f>IF([1]Allegations!I155="","",[1]Allegations!I155)</f>
        <v/>
      </c>
      <c r="O155" s="1" t="str">
        <f>IF([1]Allegations!J155="","",[1]Allegations!J155)</f>
        <v/>
      </c>
      <c r="P155" t="str">
        <f>IF([1]Allegations!N155="","",[1]Allegations!N155)</f>
        <v>Yes</v>
      </c>
      <c r="Q155" t="str">
        <f>IF([1]Allegations!O155="","",[1]Allegations!O155)</f>
        <v>Resource Centre</v>
      </c>
      <c r="R155" s="18" t="str">
        <f>IF(AND([1]Allegations!R155="",[1]Allegations!P155=""),"",IF(AND(NOT([1]Allegations!R155=""),[1]Allegations!P155=""),HYPERLINK([1]Allegations!R155),HYPERLINK([1]Allegations!P155)))</f>
        <v>https://www.business-humanrights.org/en/latest-news/bahrain-security-solutions-faces-allegations-of-racial-discrimination-irregular-wages-non-payment-of-holiday-overtime-pay-for-african-workers-incl-co-client-responses/</v>
      </c>
      <c r="S155" s="1" t="str">
        <f>IF([1]Allegations!Q155="","",[1]Allegations!Q155)</f>
        <v>The worker reported his situation to the police who directed him to the Labour Authority, who directed him to the Ministry of Labour, who passed him back to the Labour Authority. He later registered a complaint with the Ministry but never heard back. Although the Labour Authority pushed the employer to purchase his air ticket, at the time of writing he had not received either owed wages or an air ticket._x000D_
 _x000D_
 Business &amp; Human Rights Resource Centre contacted Security Solutions and its clients Bahrain Airport Co. (BAC), Bahrain ART Hotel &amp; Resort, hotel brand Rotana, and communications company Zain regarding the allegations and invited them to respond. Security Solutions' response can be read in full below. BAC and Zain both engaged with the security provider to investigate the allegations. Rotana responded to state that they no longer had a management agreement with the hotel allegedly provided with Security Solutions workers and that they were not made aware of the allegations during the contract's existence. They did not respond to our highlighting that the issues are alleged to be systemic and longstanding. The ART Hotel &amp; Resort did not respond.</v>
      </c>
      <c r="T155" t="str">
        <f t="shared" si="18"/>
        <v>x</v>
      </c>
      <c r="U155" t="str">
        <f t="shared" si="19"/>
        <v>x</v>
      </c>
      <c r="V155" t="str">
        <f t="shared" si="20"/>
        <v/>
      </c>
      <c r="W155" t="str">
        <f t="shared" si="21"/>
        <v>x</v>
      </c>
      <c r="X155" t="str">
        <f t="shared" si="22"/>
        <v/>
      </c>
      <c r="Y155" t="str">
        <f t="shared" si="23"/>
        <v/>
      </c>
      <c r="Z155" t="str">
        <f t="shared" si="24"/>
        <v/>
      </c>
      <c r="AA155" s="1" t="str">
        <f t="shared" si="25"/>
        <v/>
      </c>
      <c r="AB155" s="19" t="str">
        <f t="shared" si="26"/>
        <v>Hotel;Security companies;Technology, telecom &amp; electronics;Transport: General</v>
      </c>
    </row>
    <row r="156" spans="1:28" x14ac:dyDescent="0.25">
      <c r="A156" s="1">
        <f>[1]Allegations!V156</f>
        <v>2135</v>
      </c>
      <c r="B156" t="str">
        <f>IF([1]Allegations!S156="Location unknown","Location unknown",VLOOKUP([1]Allegations!S156,[1]!map_alpha2[#Data],2,FALSE))</f>
        <v>United Arab Emirates</v>
      </c>
      <c r="C156" s="17">
        <f>IF([1]Allegations!U156="","",[1]Allegations!U156)</f>
        <v>43987</v>
      </c>
      <c r="D156" s="18" t="str">
        <f>IF([1]Allegations!B156="","",HYPERLINK([1]Allegations!B156))</f>
        <v>https://www.business-humanrights.org/en/latest-news/as-the-economy-suffers-even-profitable-uae-companies-leave-employees-in-the-lurch/</v>
      </c>
      <c r="E156" t="str">
        <f>IF([1]Allegations!M156="","",[1]Allegations!M156)</f>
        <v>NGO</v>
      </c>
      <c r="F156" t="str">
        <f>IF([1]Allegations!L156="","",[1]Allegations!L156)</f>
        <v>Migrant &amp; immigrant workers (Unknown Number - IN - Construction)</v>
      </c>
      <c r="G156">
        <f>IF([1]Allegations!T156="","",[1]Allegations!T156)</f>
        <v>500</v>
      </c>
      <c r="H156" t="str">
        <f>IF([1]Allegations!X156="","",[1]Allegations!X156)</f>
        <v>In June 2020, NGO Migrant Rights reported on a case of unpaid wages to hundreds of staff and workers at Sobha Engineering and Contracting LLC. Workers salaries were allegedly delayed from June 2018 with payment only every four or five months. _x000D_
_x000D_
The company also faces additional allegations including that workers are afraid to file labour complaints with the Ministry of Human Resources and Emiritsation, that those whose employment was terminated have still not received final settlements and are unable to pay rent and that workers' visas have expired. Some workers have contacted the company multiple times with no reply and some are stranded with their families, unable to pay back bank loans. One case that has gone to court with an order of repayment, is still awaiting payment._x000D_
_x000D_
Migrant Rights reported that projects which had contracted SECL workers included he Kempinski Business Bay Hotel (KBBH); two projects for Al Wasl group; Dubai Creek Harbour Development – The Cove on Plot 20 and Acacia for Emaar; and Rochester Institute of Technology – Dubai Silicon Oasis. The chairman of SECL told Migrant Rights that a problem had been clients not paying SECL.</v>
      </c>
      <c r="I156" s="1" t="str">
        <f>IF([1]Allegations!K156="","",[1]Allegations!K156)</f>
        <v>Failing to renew visas;Intimidation &amp; Threats;Non-payment of Wages;Precarious/unsuitable living conditions</v>
      </c>
      <c r="J156" t="str">
        <f>IF([1]Allegations!C156="","",[1]Allegations!C156)</f>
        <v>Al Wasl (Client);Emaar (Client);Kempinski Hotels (Client);Rochester Institute of Technology - Dubai (Client);Sobha Engineering &amp; Contracting LLC (Employer);Sobha Group (Employer)</v>
      </c>
      <c r="K156" t="str">
        <f>IF([1]Allegations!F156="","",[1]Allegations!F156)</f>
        <v>Construction;Education companies;Hotel;Insurance;Property development;Real estate: General</v>
      </c>
      <c r="L156" t="str">
        <f>IF([1]Allegations!G156="","",[1]Allegations!G156)</f>
        <v/>
      </c>
      <c r="M156" t="str">
        <f>IF([1]Allegations!H156="","",[1]Allegations!H156)</f>
        <v/>
      </c>
      <c r="N156" t="str">
        <f>IF([1]Allegations!I156="","",[1]Allegations!I156)</f>
        <v/>
      </c>
      <c r="O156" s="1" t="str">
        <f>IF([1]Allegations!J156="","",[1]Allegations!J156)</f>
        <v/>
      </c>
      <c r="P156" t="str">
        <f>IF([1]Allegations!N156="","",[1]Allegations!N156)</f>
        <v>Yes</v>
      </c>
      <c r="Q156" t="str">
        <f>IF([1]Allegations!O156="","",[1]Allegations!O156)</f>
        <v>Resource Centre; NGO (SECL &amp; Sobha)</v>
      </c>
      <c r="R156" s="18" t="str">
        <f>IF(AND([1]Allegations!R156="",[1]Allegations!P156=""),"",IF(AND(NOT([1]Allegations!R156=""),[1]Allegations!P156=""),HYPERLINK([1]Allegations!R156),HYPERLINK([1]Allegations!P156)))</f>
        <v>https://www.business-humanrights.org/en/latest-news/uae-hundreds-of-employees-of-construction-co-secl-allege-wage-delays-expired-visas-co-did-not-respond/</v>
      </c>
      <c r="S156" s="1" t="str">
        <f>IF([1]Allegations!Q156="","",[1]Allegations!Q156)</f>
        <v>The chairman of SECL stated to Migrant Rights that the issue was primarily on of "business" and denied that any workers were "severely affected". He did acknowledge that staff salaries are pending. He also stated that emergency requests were being met, despite evidence from Migrant Rights demonstrating that workers' repeated emails went unanswered and no workers confirmed this._x000D_
 _x000D_
 Business &amp; Human Rights Resource Centre invited Sobha Group and SECL to respond to the allegations listed above; they did not respond._x000D_
 _x000D_
 The Resource Centre contacted Kempinski, Al Wasl, Emaar and Rochester Institute of Technology to invite them to respond to SECL chairman's comments that “clients have stopped paying, even though they had received the completed property and started using it.” Kempinski responded that they did not have any contractual arrangement with SECL. No other companies responded. RIT-Dubai did share a letter from SECL to the Dubai Silicon Oasis Authority which confirmed DSOA had paid SECL and that no workers on the RIT-Dubai project were unpaid.</v>
      </c>
      <c r="T156" t="str">
        <f t="shared" si="18"/>
        <v>x</v>
      </c>
      <c r="U156" t="str">
        <f t="shared" si="19"/>
        <v>x</v>
      </c>
      <c r="V156" t="str">
        <f t="shared" si="20"/>
        <v/>
      </c>
      <c r="W156" t="str">
        <f t="shared" si="21"/>
        <v>x</v>
      </c>
      <c r="X156" t="str">
        <f t="shared" si="22"/>
        <v>x</v>
      </c>
      <c r="Y156" t="str">
        <f t="shared" si="23"/>
        <v/>
      </c>
      <c r="Z156" t="str">
        <f t="shared" si="24"/>
        <v/>
      </c>
      <c r="AA156" s="1" t="str">
        <f t="shared" si="25"/>
        <v/>
      </c>
      <c r="AB156" s="19" t="str">
        <f t="shared" si="26"/>
        <v>Construction;Education companies;Hotel;Insurance;Property development;Real estate: General</v>
      </c>
    </row>
    <row r="157" spans="1:28" x14ac:dyDescent="0.25">
      <c r="A157" s="1">
        <f>[1]Allegations!V157</f>
        <v>2519</v>
      </c>
      <c r="B157" t="str">
        <f>IF([1]Allegations!S157="Location unknown","Location unknown",VLOOKUP([1]Allegations!S157,[1]!map_alpha2[#Data],2,FALSE))</f>
        <v>Bahrain</v>
      </c>
      <c r="C157" s="17">
        <f>IF([1]Allegations!U157="","",[1]Allegations!U157)</f>
        <v>44453</v>
      </c>
      <c r="D157" s="18" t="str">
        <f>IF([1]Allegations!B157="","",HYPERLINK([1]Allegations!B157))</f>
        <v>https://www.business-humanrights.org/en/latest-news/protesting-migrant-workers-in-bahrains-og-sector-face-abuse-and-threats/</v>
      </c>
      <c r="E157" t="str">
        <f>IF([1]Allegations!M157="","",[1]Allegations!M157)</f>
        <v>NGO</v>
      </c>
      <c r="F157" t="str">
        <f>IF([1]Allegations!L157="","",[1]Allegations!L157)</f>
        <v>Migrant &amp; immigrant workers (Unknown Number - IN - Construction);Migrant &amp; immigrant workers (Unknown Number - NP - Construction)</v>
      </c>
      <c r="G157">
        <f>IF([1]Allegations!T157="","",[1]Allegations!T157)</f>
        <v>2000</v>
      </c>
      <c r="H157" t="str">
        <f>IF([1]Allegations!X157="","",[1]Allegations!X157)</f>
        <v>On 14 September 2021, Migrant-Rights.org published an article alleging that thousands (2,000 at the count of one news outlet) of migrant workers, mainly from India and Nepal, employed at Nasser S. Al Hajri Corporation W.L.L (NSH), Gulf Asia Contracting Company LLC (Part of NSH Group), and Bahrain Petroleum Company (BAPCO) had protested against unsafe working conditions, unhygienic and crowded accommodation, non-payment of wages, and substandard food. The protest was violently suppressed by the companies’ security staff, causing injuries among the workers. There have also been reports of deaths.</v>
      </c>
      <c r="I157" s="1" t="str">
        <f>IF([1]Allegations!K157="","",[1]Allegations!K157)</f>
        <v>Beatings &amp; violence;Deaths;Health: General (including workplace health &amp; safety);Injuries;Non-payment of Wages;Precarious/unsuitable living conditions;Right to food</v>
      </c>
      <c r="J157" t="str">
        <f>IF([1]Allegations!C157="","",[1]Allegations!C157)</f>
        <v>Bahrain Petroleum Co (BAPCO) (Employer);Nasser S. Al-Hajri Corporation (NSH) (Employer);Samsung Engineering (Client);Technip Energies (Client);Técnicas Reunidas (Client)</v>
      </c>
      <c r="K157" t="str">
        <f>IF([1]Allegations!F157="","",[1]Allegations!F157)</f>
        <v>Construction;Energy;Engineering;Oil, gas &amp; coal</v>
      </c>
      <c r="L157" t="str">
        <f>IF([1]Allegations!G157="","",[1]Allegations!G157)</f>
        <v/>
      </c>
      <c r="M157" t="str">
        <f>IF([1]Allegations!H157="","",[1]Allegations!H157)</f>
        <v/>
      </c>
      <c r="N157" t="str">
        <f>IF([1]Allegations!I157="","",[1]Allegations!I157)</f>
        <v/>
      </c>
      <c r="O157" s="1" t="str">
        <f>IF([1]Allegations!J157="","",[1]Allegations!J157)</f>
        <v/>
      </c>
      <c r="P157" t="str">
        <f>IF([1]Allegations!N157="","",[1]Allegations!N157)</f>
        <v>Yes</v>
      </c>
      <c r="Q157" t="str">
        <f>IF([1]Allegations!O157="","",[1]Allegations!O157)</f>
        <v>Resource Centre</v>
      </c>
      <c r="R157" s="18" t="str">
        <f>IF(AND([1]Allegations!R157="",[1]Allegations!P157=""),"",IF(AND(NOT([1]Allegations!R157=""),[1]Allegations!P157=""),HYPERLINK([1]Allegations!R157),HYPERLINK([1]Allegations!P157)))</f>
        <v>https://www.business-humanrights.org/en/latest-news/bahrain-migrant-workers-at-bapco-nsh-and-gulf-asia-co-protest-over-labour-abuses-incl-unsafe-working-conditions-non-payment-of-wages-incl-cos-responses/</v>
      </c>
      <c r="S157" s="1" t="str">
        <f>IF([1]Allegations!Q157="","",[1]Allegations!Q157)</f>
        <v>Bahrain's Ministry of Labor and Social Development issued a statement indicating that an agreement to end the protest was signed and that the situation has returned to normal._x000D_
 _x000D_
The Business &amp; Human Rights Resource Centre invited all five named companies to respond to the allegations. NSH told us their response was also on behalf of Gulf Asia Contracting as they are part of the same group._x000D_
 _x000D_
 We also invited the UK Export Finance agency which had provided insurance for the Bapco Modernisation Programme to provide details of their due diligence process and response. Their response can be read in full on our website.</v>
      </c>
      <c r="T157" t="str">
        <f t="shared" si="18"/>
        <v>x</v>
      </c>
      <c r="U157" t="str">
        <f t="shared" si="19"/>
        <v/>
      </c>
      <c r="V157" t="str">
        <f t="shared" si="20"/>
        <v>x</v>
      </c>
      <c r="W157" t="str">
        <f t="shared" si="21"/>
        <v>x</v>
      </c>
      <c r="X157" t="str">
        <f t="shared" si="22"/>
        <v>x</v>
      </c>
      <c r="Y157" t="str">
        <f t="shared" si="23"/>
        <v/>
      </c>
      <c r="Z157" t="str">
        <f t="shared" si="24"/>
        <v>x</v>
      </c>
      <c r="AA157" s="1" t="str">
        <f t="shared" si="25"/>
        <v>x</v>
      </c>
      <c r="AB157" s="19" t="str">
        <f t="shared" si="26"/>
        <v>Construction;Energy;Engineering;Oil, gas &amp; coal</v>
      </c>
    </row>
    <row r="158" spans="1:28" x14ac:dyDescent="0.25">
      <c r="A158" s="1">
        <f>[1]Allegations!V158</f>
        <v>2442</v>
      </c>
      <c r="B158" t="str">
        <f>IF([1]Allegations!S158="Location unknown","Location unknown",VLOOKUP([1]Allegations!S158,[1]!map_alpha2[#Data],2,FALSE))</f>
        <v>United Arab Emirates</v>
      </c>
      <c r="C158" s="17">
        <f>IF([1]Allegations!U158="","",[1]Allegations!U158)</f>
        <v>44235</v>
      </c>
      <c r="D158" s="18" t="str">
        <f>IF([1]Allegations!B158="","",HYPERLINK([1]Allegations!B158))</f>
        <v>https://www.business-humanrights.org/en/latest-news/the-long-wait-before-flight/</v>
      </c>
      <c r="E158" t="str">
        <f>IF([1]Allegations!M158="","",[1]Allegations!M158)</f>
        <v>News outlet</v>
      </c>
      <c r="F158" t="str">
        <f>IF([1]Allegations!L158="","",[1]Allegations!L158)</f>
        <v>Migrant &amp; immigrant workers (Unknown Number - NP - Hotel)</v>
      </c>
      <c r="G158" t="str">
        <f>IF([1]Allegations!T158="","",[1]Allegations!T158)</f>
        <v>Number unknown</v>
      </c>
      <c r="H158" t="str">
        <f>IF([1]Allegations!X158="","",[1]Allegations!X158)</f>
        <v>In February 2021, three recruitment agencies - Greenstar, Vision &amp; Value and Pass International - were all raided by the Nepali authorities who found evidence of recruitment cost charging to workers migrating to the UAE. Vision &amp; Value lists on its website Hilton, IHG, Marriott, Millennium &amp; Copthorne and Radisson among its clients. Business &amp; Human Rights Resource Centre invited these hotel companies to respond to the allegations; responses from Hilton, IHG, Marriott &amp; Radisson can be read below.</v>
      </c>
      <c r="I158" s="1" t="str">
        <f>IF([1]Allegations!K158="","",[1]Allegations!K158)</f>
        <v>Recruitment Fees</v>
      </c>
      <c r="J158" t="str">
        <f>IF([1]Allegations!C158="","",[1]Allegations!C158)</f>
        <v>Green Star Overseas (Recruiter);Hilton (Client);IHG Hotels &amp; Resorts (Client);Marriott (Client);Millennium Hotels and Resorts (Client);PAS International (Recruiter);Radisson (Client);Vision &amp; Value (Recruiter)</v>
      </c>
      <c r="K158" t="str">
        <f>IF([1]Allegations!F158="","",[1]Allegations!F158)</f>
        <v>Hotel;Recruitment agencies</v>
      </c>
      <c r="L158" t="str">
        <f>IF([1]Allegations!G158="","",[1]Allegations!G158)</f>
        <v/>
      </c>
      <c r="M158" t="str">
        <f>IF([1]Allegations!H158="","",[1]Allegations!H158)</f>
        <v/>
      </c>
      <c r="N158" t="str">
        <f>IF([1]Allegations!I158="","",[1]Allegations!I158)</f>
        <v/>
      </c>
      <c r="O158" s="1" t="str">
        <f>IF([1]Allegations!J158="","",[1]Allegations!J158)</f>
        <v/>
      </c>
      <c r="P158" t="str">
        <f>IF([1]Allegations!N158="","",[1]Allegations!N158)</f>
        <v>Yes</v>
      </c>
      <c r="Q158" t="str">
        <f>IF([1]Allegations!O158="","",[1]Allegations!O158)</f>
        <v>Resource Centre</v>
      </c>
      <c r="R158" s="18" t="str">
        <f>IF(AND([1]Allegations!R158="",[1]Allegations!P158=""),"",IF(AND(NOT([1]Allegations!R158=""),[1]Allegations!P158=""),HYPERLINK([1]Allegations!R158),HYPERLINK([1]Allegations!P158)))</f>
        <v>https://www.business-humanrights.org/en/latest-news/uae-multinational-hotels-among-clients-of-nepali-recruiter-found-to-be-charging-fees-incl-co-responses/</v>
      </c>
      <c r="S158" s="1" t="str">
        <f>IF([1]Allegations!Q158="","",[1]Allegations!Q158)</f>
        <v>Business &amp; Human Rights Resource Centre invited these hotel companies to respond to the allegations; responses from Hilton, IHG Hotels &amp; Resorts, Marriott, Millennium &amp; Radisson can be read below._x000D_
 _x000D_
 All three recruiters' operations were suspended by the Department of Foreign Employment.</v>
      </c>
      <c r="T158" t="str">
        <f t="shared" si="18"/>
        <v>x</v>
      </c>
      <c r="U158" t="str">
        <f t="shared" si="19"/>
        <v/>
      </c>
      <c r="V158" t="str">
        <f t="shared" si="20"/>
        <v/>
      </c>
      <c r="W158" t="str">
        <f t="shared" si="21"/>
        <v/>
      </c>
      <c r="X158" t="str">
        <f t="shared" si="22"/>
        <v/>
      </c>
      <c r="Y158" t="str">
        <f t="shared" si="23"/>
        <v/>
      </c>
      <c r="Z158" t="str">
        <f t="shared" si="24"/>
        <v/>
      </c>
      <c r="AA158" s="1" t="str">
        <f t="shared" si="25"/>
        <v/>
      </c>
      <c r="AB158" s="19" t="str">
        <f t="shared" si="26"/>
        <v>Hotel;Recruitment agencies</v>
      </c>
    </row>
    <row r="159" spans="1:28" x14ac:dyDescent="0.25">
      <c r="A159" s="1">
        <f>[1]Allegations!V159</f>
        <v>2232</v>
      </c>
      <c r="B159" t="str">
        <f>IF([1]Allegations!S159="Location unknown","Location unknown",VLOOKUP([1]Allegations!S159,[1]!map_alpha2[#Data],2,FALSE))</f>
        <v>Saudi Arabia</v>
      </c>
      <c r="C159" s="17">
        <f>IF([1]Allegations!U159="","",[1]Allegations!U159)</f>
        <v>44013</v>
      </c>
      <c r="D159" s="18" t="str">
        <f>IF([1]Allegations!B159="","",HYPERLINK([1]Allegations!B159))</f>
        <v>https://www.business-humanrights.org/en/latest-news/the-cost-of-contagion-the-consequences-of-covid-19-for-migrant-workers-in-the-gulf-2/</v>
      </c>
      <c r="E159" t="str">
        <f>IF([1]Allegations!M159="","",[1]Allegations!M159)</f>
        <v>NGO</v>
      </c>
      <c r="F159" t="str">
        <f>IF([1]Allegations!L159="","",[1]Allegations!L159)</f>
        <v>Migrant &amp; immigrant workers (4 - IN - Construction)</v>
      </c>
      <c r="G159" t="str">
        <f>IF([1]Allegations!T159="","",[1]Allegations!T159)</f>
        <v>Number unknown</v>
      </c>
      <c r="H159" t="str">
        <f>IF([1]Allegations!X159="","",[1]Allegations!X159)</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employees of A.S. Alsayed Company told Equidem employees worked throughout the pandemic and still had not been paid. One worker had not been paid since February 2020. Some were fired without payment. Many of the "hundreds" of workers affected did not have enough money for food.</v>
      </c>
      <c r="I159" s="1" t="str">
        <f>IF([1]Allegations!K159="","",[1]Allegations!K159)</f>
        <v>Non-payment of Wages;Right to food</v>
      </c>
      <c r="J159" t="str">
        <f>IF([1]Allegations!C159="","",[1]Allegations!C159)</f>
        <v>A S Alsayed and Partners Contracting Co. (Employer);Saudi Aramco (Client)</v>
      </c>
      <c r="K159" t="str">
        <f>IF([1]Allegations!F159="","",[1]Allegations!F159)</f>
        <v>Construction;Oil, gas &amp; coal</v>
      </c>
      <c r="L159" t="str">
        <f>IF([1]Allegations!G159="","",[1]Allegations!G159)</f>
        <v/>
      </c>
      <c r="M159" t="str">
        <f>IF([1]Allegations!H159="","",[1]Allegations!H159)</f>
        <v/>
      </c>
      <c r="N159" t="str">
        <f>IF([1]Allegations!I159="","",[1]Allegations!I159)</f>
        <v/>
      </c>
      <c r="O159" s="1" t="str">
        <f>IF([1]Allegations!J159="","",[1]Allegations!J159)</f>
        <v/>
      </c>
      <c r="P159" t="str">
        <f>IF([1]Allegations!N159="","",[1]Allegations!N159)</f>
        <v>Yes</v>
      </c>
      <c r="Q159" t="str">
        <f>IF([1]Allegations!O159="","",[1]Allegations!O159)</f>
        <v>Resource Centre; Equidem</v>
      </c>
      <c r="R159" s="18" t="str">
        <f>IF(AND([1]Allegations!R159="",[1]Allegations!P159=""),"",IF(AND(NOT([1]Allegations!R159=""),[1]Allegations!P159=""),HYPERLINK([1]Allegations!R159),HYPERLINK([1]Allegations!P159)))</f>
        <v>https://www.business-humanrights.org/en/latest-news/ngo-report-finds-gulf-govts-covid-19-response-puts-thousands-of-migrant-workers-at-risk-of-racial-discrimination-labour-abuses/</v>
      </c>
      <c r="S159" s="1" t="str">
        <f>IF([1]Allegations!Q159="","",[1]Allegations!Q159)</f>
        <v>Workers repeatedly took strike action to demand their wages; representatives of the company and Saudi Aramco repeatedly promised wages which subsequently failed to be paid._x000D_
 _x000D_
None of the subcontractors replied to Equidem's sharing the findings; Saudi Aramco did provide a response.</v>
      </c>
      <c r="T159" t="str">
        <f t="shared" si="18"/>
        <v>x</v>
      </c>
      <c r="U159" t="str">
        <f t="shared" si="19"/>
        <v/>
      </c>
      <c r="V159" t="str">
        <f t="shared" si="20"/>
        <v/>
      </c>
      <c r="W159" t="str">
        <f t="shared" si="21"/>
        <v>x</v>
      </c>
      <c r="X159" t="str">
        <f t="shared" si="22"/>
        <v/>
      </c>
      <c r="Y159" t="str">
        <f t="shared" si="23"/>
        <v/>
      </c>
      <c r="Z159" t="str">
        <f t="shared" si="24"/>
        <v/>
      </c>
      <c r="AA159" s="1" t="str">
        <f t="shared" si="25"/>
        <v/>
      </c>
      <c r="AB159" s="19" t="str">
        <f t="shared" si="26"/>
        <v>Construction;Oil, gas &amp; coal</v>
      </c>
    </row>
    <row r="160" spans="1:28" x14ac:dyDescent="0.25">
      <c r="A160" s="1">
        <f>[1]Allegations!V160</f>
        <v>3550</v>
      </c>
      <c r="B160" t="str">
        <f>IF([1]Allegations!S160="Location unknown","Location unknown",VLOOKUP([1]Allegations!S160,[1]!map_alpha2[#Data],2,FALSE))</f>
        <v>Qatar</v>
      </c>
      <c r="C160" s="17">
        <f>IF([1]Allegations!U160="","",[1]Allegations!U160)</f>
        <v>44705</v>
      </c>
      <c r="D160" s="18" t="str">
        <f>IF([1]Allegations!B160="","",HYPERLINK([1]Allegations!B160))</f>
        <v>https://www.business-humanrights.org/en/latest-news/qatar-world-cup-2022-legacy-dependent-on-fifas-effort-to-redress-abuse-of-workers-who-made-tournament-possible-says-hrw/</v>
      </c>
      <c r="E160" t="str">
        <f>IF([1]Allegations!M160="","",[1]Allegations!M160)</f>
        <v>News outlet</v>
      </c>
      <c r="F160" t="str">
        <f>IF([1]Allegations!L160="","",[1]Allegations!L160)</f>
        <v>Migrant &amp; immigrant workers (1 - NP - Unknown Sector)</v>
      </c>
      <c r="G160">
        <f>IF([1]Allegations!T160="","",[1]Allegations!T160)</f>
        <v>1</v>
      </c>
      <c r="H160" t="str">
        <f>IF([1]Allegations!X160="","",[1]Allegations!X160)</f>
        <v>Nepali migrant worker Kripal Mandal died in Qatar and his employer did not compensate the family and still owes him 15 days worth of pay. The family of Kripal are left to pay back his debt taken to pay recruitment fees on their own.</v>
      </c>
      <c r="I160" s="1" t="str">
        <f>IF([1]Allegations!K160="","",[1]Allegations!K160)</f>
        <v>Deaths;Health: General (including workplace health &amp; safety);Non-payment of Wages;Recruitment Fees</v>
      </c>
      <c r="J160" t="str">
        <f>IF([1]Allegations!C160="","",[1]Allegations!C160)</f>
        <v/>
      </c>
      <c r="K160" t="str">
        <f>IF([1]Allegations!F160="","",[1]Allegations!F160)</f>
        <v/>
      </c>
      <c r="L160" t="str">
        <f>IF([1]Allegations!G160="","",[1]Allegations!G160)</f>
        <v/>
      </c>
      <c r="M160" t="str">
        <f>IF([1]Allegations!H160="","",[1]Allegations!H160)</f>
        <v/>
      </c>
      <c r="N160" t="str">
        <f>IF([1]Allegations!I160="","",[1]Allegations!I160)</f>
        <v/>
      </c>
      <c r="O160" s="1" t="str">
        <f>IF([1]Allegations!J160="","",[1]Allegations!J160)</f>
        <v>Not Reported (Employer - Sector not reported/applicable)</v>
      </c>
      <c r="P160" t="str">
        <f>IF([1]Allegations!N160="","",[1]Allegations!N160)</f>
        <v>No</v>
      </c>
      <c r="Q160" t="str">
        <f>IF([1]Allegations!O160="","",[1]Allegations!O160)</f>
        <v/>
      </c>
      <c r="R160" s="18" t="str">
        <f>IF(AND([1]Allegations!R160="",[1]Allegations!P160=""),"",IF(AND(NOT([1]Allegations!R160=""),[1]Allegations!P160=""),HYPERLINK([1]Allegations!R160),HYPERLINK([1]Allegations!P160)))</f>
        <v/>
      </c>
      <c r="S160" s="1" t="str">
        <f>IF([1]Allegations!Q160="","",[1]Allegations!Q160)</f>
        <v>None reported.</v>
      </c>
      <c r="T160" t="str">
        <f t="shared" si="18"/>
        <v>x</v>
      </c>
      <c r="U160" t="str">
        <f t="shared" si="19"/>
        <v/>
      </c>
      <c r="V160" t="str">
        <f t="shared" si="20"/>
        <v>x</v>
      </c>
      <c r="W160" t="str">
        <f t="shared" si="21"/>
        <v/>
      </c>
      <c r="X160" t="str">
        <f t="shared" si="22"/>
        <v/>
      </c>
      <c r="Y160" t="str">
        <f t="shared" si="23"/>
        <v/>
      </c>
      <c r="Z160" t="str">
        <f t="shared" si="24"/>
        <v/>
      </c>
      <c r="AA160" s="1" t="str">
        <f t="shared" si="25"/>
        <v>x</v>
      </c>
      <c r="AB160" s="19" t="str">
        <f t="shared" si="26"/>
        <v>Sector not reported/applicable</v>
      </c>
    </row>
    <row r="161" spans="1:28" x14ac:dyDescent="0.25">
      <c r="A161" s="1">
        <f>[1]Allegations!V161</f>
        <v>3549</v>
      </c>
      <c r="B161" t="str">
        <f>IF([1]Allegations!S161="Location unknown","Location unknown",VLOOKUP([1]Allegations!S161,[1]!map_alpha2[#Data],2,FALSE))</f>
        <v>Qatar</v>
      </c>
      <c r="C161" s="17">
        <f>IF([1]Allegations!U161="","",[1]Allegations!U161)</f>
        <v>44705</v>
      </c>
      <c r="D161" s="18" t="str">
        <f>IF([1]Allegations!B161="","",HYPERLINK([1]Allegations!B161))</f>
        <v>https://www.business-humanrights.org/en/latest-news/qatar-world-cup-2022-legacy-dependent-on-fifas-effort-to-redress-abuse-of-workers-who-made-tournament-possible-says-hrw/</v>
      </c>
      <c r="E161" t="str">
        <f>IF([1]Allegations!M161="","",[1]Allegations!M161)</f>
        <v>NGO</v>
      </c>
      <c r="F161" t="str">
        <f>IF([1]Allegations!L161="","",[1]Allegations!L161)</f>
        <v>Migrant &amp; immigrant workers (1 - NP - Construction)</v>
      </c>
      <c r="G161">
        <f>IF([1]Allegations!T161="","",[1]Allegations!T161)</f>
        <v>1</v>
      </c>
      <c r="H161" t="str">
        <f>IF([1]Allegations!X161="","",[1]Allegations!X161)</f>
        <v>Nepali migrant worker Mohammad Naddaf was found dead in Qatar after if his family was unable to reach him for four days. Mohammad's employer refused to compensate his family. Mohammad had gone to Qatar as a cleaner but ended up in a labour-intensive job doing construction work. During his employment he had complained to his family that the work was very difficult in the heat and that he had wanted to come home, but his employer had refused him permission to leave.</v>
      </c>
      <c r="I161" s="1" t="str">
        <f>IF([1]Allegations!K161="","",[1]Allegations!K161)</f>
        <v>Deaths;Denial of freedom of movement;Health: General (including workplace health &amp; safety)</v>
      </c>
      <c r="J161" t="str">
        <f>IF([1]Allegations!C161="","",[1]Allegations!C161)</f>
        <v/>
      </c>
      <c r="K161" t="str">
        <f>IF([1]Allegations!F161="","",[1]Allegations!F161)</f>
        <v/>
      </c>
      <c r="L161" t="str">
        <f>IF([1]Allegations!G161="","",[1]Allegations!G161)</f>
        <v/>
      </c>
      <c r="M161" t="str">
        <f>IF([1]Allegations!H161="","",[1]Allegations!H161)</f>
        <v/>
      </c>
      <c r="N161" t="str">
        <f>IF([1]Allegations!I161="","",[1]Allegations!I161)</f>
        <v/>
      </c>
      <c r="O161" s="1" t="str">
        <f>IF([1]Allegations!J161="","",[1]Allegations!J161)</f>
        <v>Not Reported (Employer - Construction)</v>
      </c>
      <c r="P161" t="str">
        <f>IF([1]Allegations!N161="","",[1]Allegations!N161)</f>
        <v>No</v>
      </c>
      <c r="Q161" t="str">
        <f>IF([1]Allegations!O161="","",[1]Allegations!O161)</f>
        <v/>
      </c>
      <c r="R161" s="18" t="str">
        <f>IF(AND([1]Allegations!R161="",[1]Allegations!P161=""),"",IF(AND(NOT([1]Allegations!R161=""),[1]Allegations!P161=""),HYPERLINK([1]Allegations!R161),HYPERLINK([1]Allegations!P161)))</f>
        <v/>
      </c>
      <c r="S161" s="1" t="str">
        <f>IF([1]Allegations!Q161="","",[1]Allegations!Q161)</f>
        <v>None reported.</v>
      </c>
      <c r="T161" t="str">
        <f t="shared" si="18"/>
        <v/>
      </c>
      <c r="U161" t="str">
        <f t="shared" si="19"/>
        <v/>
      </c>
      <c r="V161" t="str">
        <f t="shared" si="20"/>
        <v>x</v>
      </c>
      <c r="W161" t="str">
        <f t="shared" si="21"/>
        <v/>
      </c>
      <c r="X161" t="str">
        <f t="shared" si="22"/>
        <v/>
      </c>
      <c r="Y161" t="str">
        <f t="shared" si="23"/>
        <v/>
      </c>
      <c r="Z161" t="str">
        <f t="shared" si="24"/>
        <v/>
      </c>
      <c r="AA161" s="1" t="str">
        <f t="shared" si="25"/>
        <v>x</v>
      </c>
      <c r="AB161" s="19" t="str">
        <f t="shared" si="26"/>
        <v>Construction</v>
      </c>
    </row>
    <row r="162" spans="1:28" x14ac:dyDescent="0.25">
      <c r="A162" s="1">
        <f>[1]Allegations!V163</f>
        <v>3551</v>
      </c>
      <c r="B162" t="str">
        <f>IF([1]Allegations!S163="Location unknown","Location unknown",VLOOKUP([1]Allegations!S163,[1]!map_alpha2[#Data],2,FALSE))</f>
        <v>Oman</v>
      </c>
      <c r="C162" s="17">
        <f>IF([1]Allegations!U163="","",[1]Allegations!U163)</f>
        <v>44680</v>
      </c>
      <c r="D162" s="18" t="str">
        <f>IF([1]Allegations!B163="","",HYPERLINK([1]Allegations!B163))</f>
        <v>https://www.business-humanrights.org/en/latest-news/indian-woman-stuck-in-oman-seeks-jaishankars-immediate-intervention-for-repatriation-2/</v>
      </c>
      <c r="E162" t="str">
        <f>IF([1]Allegations!M163="","",[1]Allegations!M163)</f>
        <v>News outlet</v>
      </c>
      <c r="F162" t="str">
        <f>IF([1]Allegations!L163="","",[1]Allegations!L163)</f>
        <v>Migrant &amp; immigrant workers (1 - IN - Automobile &amp; other motor vehicles)</v>
      </c>
      <c r="G162">
        <f>IF([1]Allegations!T163="","",[1]Allegations!T163)</f>
        <v>1</v>
      </c>
      <c r="H162" t="str">
        <f>IF([1]Allegations!X163="","",[1]Allegations!X163)</f>
        <v>Indian migrant worker succumbed to pressure from his employer Oman Trading Establishment to write a complaint against Omani coworkers in exchange for withdrawing a pending case the company has filed against him. The case against him was not taken back regardless, and the complaint against coworkers resulted in hostility and threats from those coworkers against him.</v>
      </c>
      <c r="I162" s="1" t="str">
        <f>IF([1]Allegations!K163="","",[1]Allegations!K163)</f>
        <v>Denial of freedom of movement;Intimidation &amp; Threats</v>
      </c>
      <c r="J162" t="str">
        <f>IF([1]Allegations!C163="","",[1]Allegations!C163)</f>
        <v>Hyundai Motor (part of Hyundai Kia Motor) (Other Value Chain Entity);Oman Trading Establishment (OTE) (Employer)</v>
      </c>
      <c r="K162" t="str">
        <f>IF([1]Allegations!F163="","",[1]Allegations!F163)</f>
        <v>Automobile &amp; other motor vehicles;Auto parts</v>
      </c>
      <c r="L162" t="str">
        <f>IF([1]Allegations!G163="","",[1]Allegations!G163)</f>
        <v/>
      </c>
      <c r="M162" t="str">
        <f>IF([1]Allegations!H163="","",[1]Allegations!H163)</f>
        <v/>
      </c>
      <c r="N162" t="str">
        <f>IF([1]Allegations!I163="","",[1]Allegations!I163)</f>
        <v/>
      </c>
      <c r="O162" s="1" t="str">
        <f>IF([1]Allegations!J163="","",[1]Allegations!J163)</f>
        <v/>
      </c>
      <c r="P162" t="str">
        <f>IF([1]Allegations!N163="","",[1]Allegations!N163)</f>
        <v>Yes</v>
      </c>
      <c r="Q162" t="str">
        <f>IF([1]Allegations!O163="","",[1]Allegations!O163)</f>
        <v>Resource Centre</v>
      </c>
      <c r="R162" s="18" t="str">
        <f>IF(AND([1]Allegations!R163="",[1]Allegations!P163=""),"",IF(AND(NOT([1]Allegations!R163=""),[1]Allegations!P163=""),HYPERLINK([1]Allegations!R163),HYPERLINK([1]Allegations!P163)))</f>
        <v>https://www.business-humanrights.org/en/latest-news/oman-employee-of-hyundai-distributor-oman-trading-establishment-reports-threats-after-ote-forced-them-to-write-a-complaint-against-staff-neither-co-responded/</v>
      </c>
      <c r="S162" s="1" t="str">
        <f>IF([1]Allegations!Q163="","",[1]Allegations!Q163)</f>
        <v>The family of the worker appealed to Indian authorities to repatriate them back to India. Authorities are yet to repatriate or provide remedy to the family. _x000D_
_x000D_
Business &amp; Human Rights Resource Centre contacted both Oman Trading Establishment and Hyundai, for which it is a distributor, to invite them to respond to the article. Neither company responded.</v>
      </c>
      <c r="T162" t="str">
        <f t="shared" si="18"/>
        <v/>
      </c>
      <c r="U162" t="str">
        <f t="shared" si="19"/>
        <v/>
      </c>
      <c r="V162" t="str">
        <f t="shared" si="20"/>
        <v/>
      </c>
      <c r="W162" t="str">
        <f t="shared" si="21"/>
        <v/>
      </c>
      <c r="X162" t="str">
        <f t="shared" si="22"/>
        <v>x</v>
      </c>
      <c r="Y162" t="str">
        <f t="shared" si="23"/>
        <v/>
      </c>
      <c r="Z162" t="str">
        <f t="shared" si="24"/>
        <v/>
      </c>
      <c r="AA162" s="1" t="str">
        <f t="shared" si="25"/>
        <v/>
      </c>
      <c r="AB162" s="19" t="str">
        <f t="shared" si="26"/>
        <v>Automobile &amp; other motor vehicles;Auto parts</v>
      </c>
    </row>
    <row r="163" spans="1:28" x14ac:dyDescent="0.25">
      <c r="A163" s="1">
        <f>[1]Allegations!V164</f>
        <v>3546</v>
      </c>
      <c r="B163" t="str">
        <f>IF([1]Allegations!S164="Location unknown","Location unknown",VLOOKUP([1]Allegations!S164,[1]!map_alpha2[#Data],2,FALSE))</f>
        <v>Saudi Arabia</v>
      </c>
      <c r="C163" s="17">
        <f>IF([1]Allegations!U164="","",[1]Allegations!U164)</f>
        <v>44652</v>
      </c>
      <c r="D163" s="18" t="str">
        <f>IF([1]Allegations!B164="","",HYPERLINK([1]Allegations!B164))</f>
        <v>https://www.business-humanrights.org/en/latest-news/10-nepalis-stranded-in-saudi-arabia-appeal-for-rescue/</v>
      </c>
      <c r="E163" t="str">
        <f>IF([1]Allegations!M164="","",[1]Allegations!M164)</f>
        <v>News outlet</v>
      </c>
      <c r="F163" t="str">
        <f>IF([1]Allegations!L164="","",[1]Allegations!L164)</f>
        <v>Migrant &amp; immigrant workers (10 - NP - Construction)</v>
      </c>
      <c r="G163">
        <f>IF([1]Allegations!T164="","",[1]Allegations!T164)</f>
        <v>10</v>
      </c>
      <c r="H163" t="str">
        <f>IF([1]Allegations!X164="","",[1]Allegations!X164)</f>
        <v>Ten Nepali workers contracted through a recruitment agency after paying recruitment fees of up to USD1853 to work in a Saudi construction company for almost USD400 were left stranded upon arrival in the Kingdom without the jobs or the promised pay.</v>
      </c>
      <c r="I163" s="1" t="str">
        <f>IF([1]Allegations!K164="","",[1]Allegations!K164)</f>
        <v>Non-payment of Wages;Recruitment Fees;Restricted Mobility</v>
      </c>
      <c r="J163" t="str">
        <f>IF([1]Allegations!C164="","",[1]Allegations!C164)</f>
        <v>Meridian Manpower (Recruiter)</v>
      </c>
      <c r="K163" t="str">
        <f>IF([1]Allegations!F164="","",[1]Allegations!F164)</f>
        <v>Recruitment agencies</v>
      </c>
      <c r="L163" t="str">
        <f>IF([1]Allegations!G164="","",[1]Allegations!G164)</f>
        <v/>
      </c>
      <c r="M163" t="str">
        <f>IF([1]Allegations!H164="","",[1]Allegations!H164)</f>
        <v/>
      </c>
      <c r="N163" t="str">
        <f>IF([1]Allegations!I164="","",[1]Allegations!I164)</f>
        <v/>
      </c>
      <c r="O163" s="1" t="str">
        <f>IF([1]Allegations!J164="","",[1]Allegations!J164)</f>
        <v>Not Reported (Employer - Construction)</v>
      </c>
      <c r="P163" t="str">
        <f>IF([1]Allegations!N164="","",[1]Allegations!N164)</f>
        <v>No</v>
      </c>
      <c r="Q163" t="str">
        <f>IF([1]Allegations!O164="","",[1]Allegations!O164)</f>
        <v/>
      </c>
      <c r="R163" s="18" t="str">
        <f>IF(AND([1]Allegations!R164="",[1]Allegations!P164=""),"",IF(AND(NOT([1]Allegations!R164=""),[1]Allegations!P164=""),HYPERLINK([1]Allegations!R164),HYPERLINK([1]Allegations!P164)))</f>
        <v/>
      </c>
      <c r="S163" s="1" t="str">
        <f>IF([1]Allegations!Q164="","",[1]Allegations!Q164)</f>
        <v>The workers appealed to a number of authorities including the Nepali Embassy in Saudi Arabia and the Ministry of Labor, Employment and Social Security, the Department of Foreign Employment to no avail.</v>
      </c>
      <c r="T163" t="str">
        <f t="shared" si="18"/>
        <v>x</v>
      </c>
      <c r="U163" t="str">
        <f t="shared" si="19"/>
        <v>x</v>
      </c>
      <c r="V163" t="str">
        <f t="shared" si="20"/>
        <v/>
      </c>
      <c r="W163" t="str">
        <f t="shared" si="21"/>
        <v/>
      </c>
      <c r="X163" t="str">
        <f t="shared" si="22"/>
        <v/>
      </c>
      <c r="Y163" t="str">
        <f t="shared" si="23"/>
        <v/>
      </c>
      <c r="Z163" t="str">
        <f t="shared" si="24"/>
        <v/>
      </c>
      <c r="AA163" s="1" t="str">
        <f t="shared" si="25"/>
        <v/>
      </c>
      <c r="AB163" s="19" t="str">
        <f t="shared" si="26"/>
        <v>Recruitment agenciesConstruction</v>
      </c>
    </row>
    <row r="164" spans="1:28" x14ac:dyDescent="0.25">
      <c r="A164" s="1">
        <f>[1]Allegations!V165</f>
        <v>2582</v>
      </c>
      <c r="B164" t="str">
        <f>IF([1]Allegations!S165="Location unknown","Location unknown",VLOOKUP([1]Allegations!S165,[1]!map_alpha2[#Data],2,FALSE))</f>
        <v>United Arab Emirates</v>
      </c>
      <c r="C164" s="17">
        <f>IF([1]Allegations!U165="","",[1]Allegations!U165)</f>
        <v>44075</v>
      </c>
      <c r="D164" s="18" t="str">
        <f>IF([1]Allegations!B165="","",HYPERLINK([1]Allegations!B165))</f>
        <v>https://www.business-humanrights.org/en/latest-news/the-cost-of-contagion-the-consequences-of-covid-19-for-migrant-workers-in-the-gulf-2/</v>
      </c>
      <c r="E164" t="str">
        <f>IF([1]Allegations!M165="","",[1]Allegations!M165)</f>
        <v>NGO</v>
      </c>
      <c r="F164" t="str">
        <f>IF([1]Allegations!L165="","",[1]Allegations!L165)</f>
        <v>Migrant &amp; immigrant workers (Unknown Number - Unknown Location - Construction)</v>
      </c>
      <c r="G164" t="str">
        <f>IF([1]Allegations!T165="","",[1]Allegations!T165)</f>
        <v>Number unknown</v>
      </c>
      <c r="H164" t="str">
        <f>IF([1]Allegations!X165="","",[1]Allegations!X165)</f>
        <v>In November 2020, NGO Equidem launched a report highlighting the impact of COVID-19 on migrant workers in Saudi Arabia, Qatar and UAE, based on 206 interviews with workers. One construction worker in Dubai told Equidem that the industry does not have capacity to accommodate workers properly during the pandemic and ensure patients are kept in isolation. He was living in rooms with between 10 and 15 people in each.</v>
      </c>
      <c r="I164" s="1" t="str">
        <f>IF([1]Allegations!K165="","",[1]Allegations!K165)</f>
        <v>Health: General (including workplace health &amp; safety);Precarious/unsuitable living conditions</v>
      </c>
      <c r="J164" t="str">
        <f>IF([1]Allegations!C165="","",[1]Allegations!C165)</f>
        <v/>
      </c>
      <c r="K164" t="str">
        <f>IF([1]Allegations!F165="","",[1]Allegations!F165)</f>
        <v/>
      </c>
      <c r="L164" t="str">
        <f>IF([1]Allegations!G165="","",[1]Allegations!G165)</f>
        <v/>
      </c>
      <c r="M164" t="str">
        <f>IF([1]Allegations!H165="","",[1]Allegations!H165)</f>
        <v/>
      </c>
      <c r="N164" t="str">
        <f>IF([1]Allegations!I165="","",[1]Allegations!I165)</f>
        <v/>
      </c>
      <c r="O164" s="1" t="str">
        <f>IF([1]Allegations!J165="","",[1]Allegations!J165)</f>
        <v>Not Reported (Employer - Construction)</v>
      </c>
      <c r="P164" t="str">
        <f>IF([1]Allegations!N165="","",[1]Allegations!N165)</f>
        <v>No</v>
      </c>
      <c r="Q164" t="str">
        <f>IF([1]Allegations!O165="","",[1]Allegations!O165)</f>
        <v/>
      </c>
      <c r="R164" s="18" t="str">
        <f>IF(AND([1]Allegations!R165="",[1]Allegations!P165=""),"",IF(AND(NOT([1]Allegations!R165=""),[1]Allegations!P165=""),HYPERLINK([1]Allegations!R165),HYPERLINK([1]Allegations!P165)))</f>
        <v/>
      </c>
      <c r="S164" s="1" t="str">
        <f>IF([1]Allegations!Q165="","",[1]Allegations!Q165)</f>
        <v>None reported.</v>
      </c>
      <c r="T164" t="str">
        <f t="shared" si="18"/>
        <v/>
      </c>
      <c r="U164" t="str">
        <f t="shared" si="19"/>
        <v/>
      </c>
      <c r="V164" t="str">
        <f t="shared" si="20"/>
        <v>x</v>
      </c>
      <c r="W164" t="str">
        <f t="shared" si="21"/>
        <v>x</v>
      </c>
      <c r="X164" t="str">
        <f t="shared" si="22"/>
        <v/>
      </c>
      <c r="Y164" t="str">
        <f t="shared" si="23"/>
        <v/>
      </c>
      <c r="Z164" t="str">
        <f t="shared" si="24"/>
        <v/>
      </c>
      <c r="AA164" s="1" t="str">
        <f t="shared" si="25"/>
        <v/>
      </c>
      <c r="AB164" s="19" t="str">
        <f t="shared" si="26"/>
        <v>Construction</v>
      </c>
    </row>
    <row r="165" spans="1:28" x14ac:dyDescent="0.25">
      <c r="A165" s="1">
        <f>[1]Allegations!V166</f>
        <v>2585</v>
      </c>
      <c r="B165" t="str">
        <f>IF([1]Allegations!S166="Location unknown","Location unknown",VLOOKUP([1]Allegations!S166,[1]!map_alpha2[#Data],2,FALSE))</f>
        <v>United Arab Emirates</v>
      </c>
      <c r="C165" s="17">
        <f>IF([1]Allegations!U166="","",[1]Allegations!U166)</f>
        <v>43952</v>
      </c>
      <c r="D165" s="18" t="str">
        <f>IF([1]Allegations!B166="","",HYPERLINK([1]Allegations!B166))</f>
        <v>https://www.business-humanrights.org/en/latest-news/the-cost-of-contagion-the-consequences-of-covid-19-for-migrant-workers-in-the-gulf-2/</v>
      </c>
      <c r="E165" t="str">
        <f>IF([1]Allegations!M166="","",[1]Allegations!M166)</f>
        <v>NGO</v>
      </c>
      <c r="F165" t="str">
        <f>IF([1]Allegations!L166="","",[1]Allegations!L166)</f>
        <v>Migrant &amp; immigrant workers (Unknown Number - Unknown Location - Software &amp; Services)</v>
      </c>
      <c r="G165" t="str">
        <f>IF([1]Allegations!T166="","",[1]Allegations!T166)</f>
        <v>Number unknown</v>
      </c>
      <c r="H165" t="str">
        <f>IF([1]Allegations!X166="","",[1]Allegations!X166)</f>
        <v>In November 2020, NGO Equidem launched a report highlighting the impact of COVID-19 on migrant workers in Saudi Arabia, Qatar and UAE, based on 206 interviews with workers. One IT worker in Abu Dhabi told Equidem he was sharing a room with seven other people, all of whom lost their jobs when visas were not renewed. Workers in the accommodation suffered a "wave" of infections.</v>
      </c>
      <c r="I165" s="1" t="str">
        <f>IF([1]Allegations!K166="","",[1]Allegations!K166)</f>
        <v>Failing to renew visas;Health: General (including workplace health &amp; safety);Precarious/unsuitable living conditions</v>
      </c>
      <c r="J165" t="str">
        <f>IF([1]Allegations!C166="","",[1]Allegations!C166)</f>
        <v/>
      </c>
      <c r="K165" t="str">
        <f>IF([1]Allegations!F166="","",[1]Allegations!F166)</f>
        <v/>
      </c>
      <c r="L165" t="str">
        <f>IF([1]Allegations!G166="","",[1]Allegations!G166)</f>
        <v/>
      </c>
      <c r="M165" t="str">
        <f>IF([1]Allegations!H166="","",[1]Allegations!H166)</f>
        <v/>
      </c>
      <c r="N165" t="str">
        <f>IF([1]Allegations!I166="","",[1]Allegations!I166)</f>
        <v/>
      </c>
      <c r="O165" s="1" t="str">
        <f>IF([1]Allegations!J166="","",[1]Allegations!J166)</f>
        <v>Not Reported (Employer - Software &amp; Services)</v>
      </c>
      <c r="P165" t="str">
        <f>IF([1]Allegations!N166="","",[1]Allegations!N166)</f>
        <v>No</v>
      </c>
      <c r="Q165" t="str">
        <f>IF([1]Allegations!O166="","",[1]Allegations!O166)</f>
        <v/>
      </c>
      <c r="R165" s="18" t="str">
        <f>IF(AND([1]Allegations!R166="",[1]Allegations!P166=""),"",IF(AND(NOT([1]Allegations!R166=""),[1]Allegations!P166=""),HYPERLINK([1]Allegations!R166),HYPERLINK([1]Allegations!P166)))</f>
        <v/>
      </c>
      <c r="S165" s="1" t="str">
        <f>IF([1]Allegations!Q166="","",[1]Allegations!Q166)</f>
        <v>None reported.</v>
      </c>
      <c r="T165" t="str">
        <f t="shared" si="18"/>
        <v/>
      </c>
      <c r="U165" t="str">
        <f t="shared" si="19"/>
        <v>x</v>
      </c>
      <c r="V165" t="str">
        <f t="shared" si="20"/>
        <v>x</v>
      </c>
      <c r="W165" t="str">
        <f t="shared" si="21"/>
        <v>x</v>
      </c>
      <c r="X165" t="str">
        <f t="shared" si="22"/>
        <v/>
      </c>
      <c r="Y165" t="str">
        <f t="shared" si="23"/>
        <v/>
      </c>
      <c r="Z165" t="str">
        <f t="shared" si="24"/>
        <v/>
      </c>
      <c r="AA165" s="1" t="str">
        <f t="shared" si="25"/>
        <v/>
      </c>
      <c r="AB165" s="19" t="str">
        <f t="shared" si="26"/>
        <v>Software &amp; Services</v>
      </c>
    </row>
    <row r="166" spans="1:28" x14ac:dyDescent="0.25">
      <c r="A166" s="1">
        <f>[1]Allegations!V167</f>
        <v>2586</v>
      </c>
      <c r="B166" t="str">
        <f>IF([1]Allegations!S167="Location unknown","Location unknown",VLOOKUP([1]Allegations!S167,[1]!map_alpha2[#Data],2,FALSE))</f>
        <v>United Arab Emirates</v>
      </c>
      <c r="C166" s="17">
        <f>IF([1]Allegations!U167="","",[1]Allegations!U167)</f>
        <v>43891</v>
      </c>
      <c r="D166" s="18" t="str">
        <f>IF([1]Allegations!B167="","",HYPERLINK([1]Allegations!B167))</f>
        <v>https://www.business-humanrights.org/en/latest-news/the-cost-of-contagion-the-consequences-of-covid-19-for-migrant-workers-in-the-gulf-2/</v>
      </c>
      <c r="E166" t="str">
        <f>IF([1]Allegations!M167="","",[1]Allegations!M167)</f>
        <v>NGO</v>
      </c>
      <c r="F166" t="str">
        <f>IF([1]Allegations!L167="","",[1]Allegations!L167)</f>
        <v>Migrant &amp; immigrant workers (Unknown Number - Unknown Location - Construction)</v>
      </c>
      <c r="G166" t="str">
        <f>IF([1]Allegations!T167="","",[1]Allegations!T167)</f>
        <v>Number unknown</v>
      </c>
      <c r="H166" t="str">
        <f>IF([1]Allegations!X167="","",[1]Allegations!X167)</f>
        <v>In November 2020, NGO Equidem launched a report highlighting the impact of COVID-19 on migrant workers in Saudi Arabia, Qatar and UAE, based on 206 interviews with workers. One worker at a construction company reported poor and cramped living conditions to Equidem; he was concerned about the high COVID-19 transmission risk.</v>
      </c>
      <c r="I166" s="1" t="str">
        <f>IF([1]Allegations!K167="","",[1]Allegations!K167)</f>
        <v>Health: General (including workplace health &amp; safety);Precarious/unsuitable living conditions</v>
      </c>
      <c r="J166" t="str">
        <f>IF([1]Allegations!C167="","",[1]Allegations!C167)</f>
        <v/>
      </c>
      <c r="K166" t="str">
        <f>IF([1]Allegations!F167="","",[1]Allegations!F167)</f>
        <v/>
      </c>
      <c r="L166" t="str">
        <f>IF([1]Allegations!G167="","",[1]Allegations!G167)</f>
        <v/>
      </c>
      <c r="M166" t="str">
        <f>IF([1]Allegations!H167="","",[1]Allegations!H167)</f>
        <v/>
      </c>
      <c r="N166" t="str">
        <f>IF([1]Allegations!I167="","",[1]Allegations!I167)</f>
        <v/>
      </c>
      <c r="O166" s="1" t="str">
        <f>IF([1]Allegations!J167="","",[1]Allegations!J167)</f>
        <v>Not Reported (Employer - Construction)</v>
      </c>
      <c r="P166" t="str">
        <f>IF([1]Allegations!N167="","",[1]Allegations!N167)</f>
        <v>No</v>
      </c>
      <c r="Q166" t="str">
        <f>IF([1]Allegations!O167="","",[1]Allegations!O167)</f>
        <v/>
      </c>
      <c r="R166" s="18" t="str">
        <f>IF(AND([1]Allegations!R167="",[1]Allegations!P167=""),"",IF(AND(NOT([1]Allegations!R167=""),[1]Allegations!P167=""),HYPERLINK([1]Allegations!R167),HYPERLINK([1]Allegations!P167)))</f>
        <v/>
      </c>
      <c r="S166" s="1" t="str">
        <f>IF([1]Allegations!Q167="","",[1]Allegations!Q167)</f>
        <v>None reported.</v>
      </c>
      <c r="T166" t="str">
        <f t="shared" si="18"/>
        <v/>
      </c>
      <c r="U166" t="str">
        <f t="shared" si="19"/>
        <v/>
      </c>
      <c r="V166" t="str">
        <f t="shared" si="20"/>
        <v>x</v>
      </c>
      <c r="W166" t="str">
        <f t="shared" si="21"/>
        <v>x</v>
      </c>
      <c r="X166" t="str">
        <f t="shared" si="22"/>
        <v/>
      </c>
      <c r="Y166" t="str">
        <f t="shared" si="23"/>
        <v/>
      </c>
      <c r="Z166" t="str">
        <f t="shared" si="24"/>
        <v/>
      </c>
      <c r="AA166" s="1" t="str">
        <f t="shared" si="25"/>
        <v/>
      </c>
      <c r="AB166" s="19" t="str">
        <f t="shared" si="26"/>
        <v>Construction</v>
      </c>
    </row>
    <row r="167" spans="1:28" x14ac:dyDescent="0.25">
      <c r="A167" s="1">
        <f>[1]Allegations!V168</f>
        <v>2589</v>
      </c>
      <c r="B167" t="str">
        <f>IF([1]Allegations!S168="Location unknown","Location unknown",VLOOKUP([1]Allegations!S168,[1]!map_alpha2[#Data],2,FALSE))</f>
        <v>United Arab Emirates</v>
      </c>
      <c r="C167" s="17">
        <f>IF([1]Allegations!U168="","",[1]Allegations!U168)</f>
        <v>43952</v>
      </c>
      <c r="D167" s="18" t="str">
        <f>IF([1]Allegations!B168="","",HYPERLINK([1]Allegations!B168))</f>
        <v>https://www.business-humanrights.org/en/latest-news/the-cost-of-contagion-the-consequences-of-covid-19-for-migrant-workers-in-the-gulf-2/</v>
      </c>
      <c r="E167" t="str">
        <f>IF([1]Allegations!M168="","",[1]Allegations!M168)</f>
        <v>NGO</v>
      </c>
      <c r="F167" t="str">
        <f>IF([1]Allegations!L168="","",[1]Allegations!L168)</f>
        <v>Migrant &amp; immigrant workers (1 - IN - Construction)</v>
      </c>
      <c r="G167" t="str">
        <f>IF([1]Allegations!T168="","",[1]Allegations!T168)</f>
        <v>Number unknown</v>
      </c>
      <c r="H167" t="str">
        <f>IF([1]Allegations!X168="","",[1]Allegations!X168)</f>
        <v>In November 2020, NGO Equidem launched a report highlighting the impact of COVID-19 on migrant workers in Saudi Arabia, Qatar and UAE, based on 206 interviews with workers. One construction worker in Dubai told Equidem that he had concerns regarding the spread of COVID-19 among workers living in close proximity with each other who were unable to social distance.</v>
      </c>
      <c r="I167" s="1" t="str">
        <f>IF([1]Allegations!K168="","",[1]Allegations!K168)</f>
        <v>Health: General (including workplace health &amp; safety);Precarious/unsuitable living conditions</v>
      </c>
      <c r="J167" t="str">
        <f>IF([1]Allegations!C168="","",[1]Allegations!C168)</f>
        <v/>
      </c>
      <c r="K167" t="str">
        <f>IF([1]Allegations!F168="","",[1]Allegations!F168)</f>
        <v/>
      </c>
      <c r="L167" t="str">
        <f>IF([1]Allegations!G168="","",[1]Allegations!G168)</f>
        <v/>
      </c>
      <c r="M167" t="str">
        <f>IF([1]Allegations!H168="","",[1]Allegations!H168)</f>
        <v/>
      </c>
      <c r="N167" t="str">
        <f>IF([1]Allegations!I168="","",[1]Allegations!I168)</f>
        <v/>
      </c>
      <c r="O167" s="1" t="str">
        <f>IF([1]Allegations!J168="","",[1]Allegations!J168)</f>
        <v>Not Reported (Employer - Construction)</v>
      </c>
      <c r="P167" t="str">
        <f>IF([1]Allegations!N168="","",[1]Allegations!N168)</f>
        <v>No</v>
      </c>
      <c r="Q167" t="str">
        <f>IF([1]Allegations!O168="","",[1]Allegations!O168)</f>
        <v/>
      </c>
      <c r="R167" s="18" t="str">
        <f>IF(AND([1]Allegations!R168="",[1]Allegations!P168=""),"",IF(AND(NOT([1]Allegations!R168=""),[1]Allegations!P168=""),HYPERLINK([1]Allegations!R168),HYPERLINK([1]Allegations!P168)))</f>
        <v/>
      </c>
      <c r="S167" s="1" t="str">
        <f>IF([1]Allegations!Q168="","",[1]Allegations!Q168)</f>
        <v>None reported.</v>
      </c>
      <c r="T167" t="str">
        <f t="shared" si="18"/>
        <v/>
      </c>
      <c r="U167" t="str">
        <f t="shared" si="19"/>
        <v/>
      </c>
      <c r="V167" t="str">
        <f t="shared" si="20"/>
        <v>x</v>
      </c>
      <c r="W167" t="str">
        <f t="shared" si="21"/>
        <v>x</v>
      </c>
      <c r="X167" t="str">
        <f t="shared" si="22"/>
        <v/>
      </c>
      <c r="Y167" t="str">
        <f t="shared" si="23"/>
        <v/>
      </c>
      <c r="Z167" t="str">
        <f t="shared" si="24"/>
        <v/>
      </c>
      <c r="AA167" s="1" t="str">
        <f t="shared" si="25"/>
        <v/>
      </c>
      <c r="AB167" s="19" t="str">
        <f t="shared" si="26"/>
        <v>Construction</v>
      </c>
    </row>
    <row r="168" spans="1:28" x14ac:dyDescent="0.25">
      <c r="A168" s="1">
        <f>[1]Allegations!V169</f>
        <v>2609</v>
      </c>
      <c r="B168" t="str">
        <f>IF([1]Allegations!S169="Location unknown","Location unknown",VLOOKUP([1]Allegations!S169,[1]!map_alpha2[#Data],2,FALSE))</f>
        <v>United Arab Emirates</v>
      </c>
      <c r="C168" s="17">
        <f>IF([1]Allegations!U169="","",[1]Allegations!U169)</f>
        <v>44013</v>
      </c>
      <c r="D168" s="18" t="str">
        <f>IF([1]Allegations!B169="","",HYPERLINK([1]Allegations!B169))</f>
        <v>https://www.business-humanrights.org/en/latest-news/the-cost-of-contagion-the-consequences-of-covid-19-for-migrant-workers-in-the-gulf-2/</v>
      </c>
      <c r="E168" t="str">
        <f>IF([1]Allegations!M169="","",[1]Allegations!M169)</f>
        <v>NGO</v>
      </c>
      <c r="F168" t="str">
        <f>IF([1]Allegations!L169="","",[1]Allegations!L169)</f>
        <v>Migrant &amp; immigrant workers (Unknown Number - Unknown Location - Hotel)</v>
      </c>
      <c r="G168" t="str">
        <f>IF([1]Allegations!T169="","",[1]Allegations!T169)</f>
        <v>Number unknown</v>
      </c>
      <c r="H168" t="str">
        <f>IF([1]Allegations!X169="","",[1]Allegations!X169)</f>
        <v>In November 2020, NGO Equidem launched a report highlighting the impact of COVID-19 on migrant workers in Saudi Arabia, Qatar and UAE, based on 206 interviews with workers. One hotel worker told Equidem the hotel had a policy of reducing pay if workers took leave - whether or not because they were sick.</v>
      </c>
      <c r="I168" s="1" t="str">
        <f>IF([1]Allegations!K169="","",[1]Allegations!K169)</f>
        <v>Health: General (including workplace health &amp; safety);Non-payment of Wages</v>
      </c>
      <c r="J168" t="str">
        <f>IF([1]Allegations!C169="","",[1]Allegations!C169)</f>
        <v/>
      </c>
      <c r="K168" t="str">
        <f>IF([1]Allegations!F169="","",[1]Allegations!F169)</f>
        <v/>
      </c>
      <c r="L168" t="str">
        <f>IF([1]Allegations!G169="","",[1]Allegations!G169)</f>
        <v/>
      </c>
      <c r="M168" t="str">
        <f>IF([1]Allegations!H169="","",[1]Allegations!H169)</f>
        <v/>
      </c>
      <c r="N168" t="str">
        <f>IF([1]Allegations!I169="","",[1]Allegations!I169)</f>
        <v/>
      </c>
      <c r="O168" s="1" t="str">
        <f>IF([1]Allegations!J169="","",[1]Allegations!J169)</f>
        <v>Not Reported (Employer - Hotel)</v>
      </c>
      <c r="P168" t="str">
        <f>IF([1]Allegations!N169="","",[1]Allegations!N169)</f>
        <v>No</v>
      </c>
      <c r="Q168" t="str">
        <f>IF([1]Allegations!O169="","",[1]Allegations!O169)</f>
        <v/>
      </c>
      <c r="R168" s="18" t="str">
        <f>IF(AND([1]Allegations!R169="",[1]Allegations!P169=""),"",IF(AND(NOT([1]Allegations!R169=""),[1]Allegations!P169=""),HYPERLINK([1]Allegations!R169),HYPERLINK([1]Allegations!P169)))</f>
        <v/>
      </c>
      <c r="S168" s="1" t="str">
        <f>IF([1]Allegations!Q169="","",[1]Allegations!Q169)</f>
        <v>None reported.</v>
      </c>
      <c r="T168" t="str">
        <f t="shared" si="18"/>
        <v>x</v>
      </c>
      <c r="U168" t="str">
        <f t="shared" si="19"/>
        <v/>
      </c>
      <c r="V168" t="str">
        <f t="shared" si="20"/>
        <v>x</v>
      </c>
      <c r="W168" t="str">
        <f t="shared" si="21"/>
        <v/>
      </c>
      <c r="X168" t="str">
        <f t="shared" si="22"/>
        <v/>
      </c>
      <c r="Y168" t="str">
        <f t="shared" si="23"/>
        <v/>
      </c>
      <c r="Z168" t="str">
        <f t="shared" si="24"/>
        <v/>
      </c>
      <c r="AA168" s="1" t="str">
        <f t="shared" si="25"/>
        <v/>
      </c>
      <c r="AB168" s="19" t="str">
        <f t="shared" si="26"/>
        <v>Hotel</v>
      </c>
    </row>
    <row r="169" spans="1:28" x14ac:dyDescent="0.25">
      <c r="A169" s="1">
        <f>[1]Allegations!V170</f>
        <v>2581</v>
      </c>
      <c r="B169" t="str">
        <f>IF([1]Allegations!S170="Location unknown","Location unknown",VLOOKUP([1]Allegations!S170,[1]!map_alpha2[#Data],2,FALSE))</f>
        <v>United Arab Emirates</v>
      </c>
      <c r="C169" s="17">
        <f>IF([1]Allegations!U170="","",[1]Allegations!U170)</f>
        <v>43922</v>
      </c>
      <c r="D169" s="18" t="str">
        <f>IF([1]Allegations!B170="","",HYPERLINK([1]Allegations!B170))</f>
        <v>https://www.business-humanrights.org/en/latest-news/the-cost-of-contagion-the-consequences-of-covid-19-for-migrant-workers-in-the-gulf-2/</v>
      </c>
      <c r="E169" t="str">
        <f>IF([1]Allegations!M170="","",[1]Allegations!M170)</f>
        <v>NGO</v>
      </c>
      <c r="F169" t="str">
        <f>IF([1]Allegations!L170="","",[1]Allegations!L170)</f>
        <v>Migrant &amp; immigrant workers (1 - IN - Transport: General)</v>
      </c>
      <c r="G169">
        <f>IF([1]Allegations!T170="","",[1]Allegations!T170)</f>
        <v>1</v>
      </c>
      <c r="H169" t="str">
        <f>IF([1]Allegations!X170="","",[1]Allegations!X170)</f>
        <v>In November 2020, NGO Equidem launched a report highlighting the impact of COVID-19 on migrant workers in Saudi Arabia, Qatar and UAE, based on 206 interviews with workers. One worker at Dubai International Airport was placed on leave in March but was the pressured by his employer to return to work, despite a large number of airport employees testing positive for the virus. He was otherwise faced with being terminated from work</v>
      </c>
      <c r="I169" s="1" t="str">
        <f>IF([1]Allegations!K170="","",[1]Allegations!K170)</f>
        <v>Health: General (including workplace health &amp; safety);Intimidation &amp; Threats</v>
      </c>
      <c r="J169" t="str">
        <f>IF([1]Allegations!C170="","",[1]Allegations!C170)</f>
        <v/>
      </c>
      <c r="K169" t="str">
        <f>IF([1]Allegations!F170="","",[1]Allegations!F170)</f>
        <v/>
      </c>
      <c r="L169" t="str">
        <f>IF([1]Allegations!G170="","",[1]Allegations!G170)</f>
        <v/>
      </c>
      <c r="M169" t="str">
        <f>IF([1]Allegations!H170="","",[1]Allegations!H170)</f>
        <v/>
      </c>
      <c r="N169" t="str">
        <f>IF([1]Allegations!I170="","",[1]Allegations!I170)</f>
        <v/>
      </c>
      <c r="O169" s="1" t="str">
        <f>IF([1]Allegations!J170="","",[1]Allegations!J170)</f>
        <v>Not Reported (Employer - Transport: General)</v>
      </c>
      <c r="P169" t="str">
        <f>IF([1]Allegations!N170="","",[1]Allegations!N170)</f>
        <v>No</v>
      </c>
      <c r="Q169" t="str">
        <f>IF([1]Allegations!O170="","",[1]Allegations!O170)</f>
        <v/>
      </c>
      <c r="R169" s="18" t="str">
        <f>IF(AND([1]Allegations!R170="",[1]Allegations!P170=""),"",IF(AND(NOT([1]Allegations!R170=""),[1]Allegations!P170=""),HYPERLINK([1]Allegations!R170),HYPERLINK([1]Allegations!P170)))</f>
        <v/>
      </c>
      <c r="S169" s="1" t="str">
        <f>IF([1]Allegations!Q170="","",[1]Allegations!Q170)</f>
        <v>None reported.</v>
      </c>
      <c r="T169" t="str">
        <f t="shared" si="18"/>
        <v/>
      </c>
      <c r="U169" t="str">
        <f t="shared" si="19"/>
        <v/>
      </c>
      <c r="V169" t="str">
        <f t="shared" si="20"/>
        <v>x</v>
      </c>
      <c r="W169" t="str">
        <f t="shared" si="21"/>
        <v/>
      </c>
      <c r="X169" t="str">
        <f t="shared" si="22"/>
        <v>x</v>
      </c>
      <c r="Y169" t="str">
        <f t="shared" si="23"/>
        <v/>
      </c>
      <c r="Z169" t="str">
        <f t="shared" si="24"/>
        <v/>
      </c>
      <c r="AA169" s="1" t="str">
        <f t="shared" si="25"/>
        <v/>
      </c>
      <c r="AB169" s="19" t="str">
        <f t="shared" si="26"/>
        <v>Transport: General</v>
      </c>
    </row>
    <row r="170" spans="1:28" x14ac:dyDescent="0.25">
      <c r="A170" s="1">
        <f>[1]Allegations!V171</f>
        <v>2576</v>
      </c>
      <c r="B170" t="str">
        <f>IF([1]Allegations!S171="Location unknown","Location unknown",VLOOKUP([1]Allegations!S171,[1]!map_alpha2[#Data],2,FALSE))</f>
        <v>United Arab Emirates</v>
      </c>
      <c r="C170" s="17">
        <f>IF([1]Allegations!U171="","",[1]Allegations!U171)</f>
        <v>43952</v>
      </c>
      <c r="D170" s="18" t="str">
        <f>IF([1]Allegations!B171="","",HYPERLINK([1]Allegations!B171))</f>
        <v>https://www.business-humanrights.org/en/latest-news/the-cost-of-contagion-the-consequences-of-covid-19-for-migrant-workers-in-the-gulf-2/</v>
      </c>
      <c r="E170" t="str">
        <f>IF([1]Allegations!M171="","",[1]Allegations!M171)</f>
        <v>NGO</v>
      </c>
      <c r="F170" t="str">
        <f>IF([1]Allegations!L171="","",[1]Allegations!L171)</f>
        <v>Migrant &amp; immigrant workers (1 - IN - Transport: General)</v>
      </c>
      <c r="G170">
        <f>IF([1]Allegations!T171="","",[1]Allegations!T171)</f>
        <v>1</v>
      </c>
      <c r="H170" t="str">
        <f>IF([1]Allegations!X171="","",[1]Allegations!X171)</f>
        <v>In November 2020, NGO Equidem launched a report highlighting the impact of COVID-19 on migrant workers in Saudi Arabia, Qatar and UAE, based on 206 interviews with workers._x000D_
_x000D_
Workers employed as valet drivers in Dubai said when their visas expired in April their employer refused to renew it and said workers were told they had to sign consent to go home otherwise the company would not provide them with food.</v>
      </c>
      <c r="I170" s="1" t="str">
        <f>IF([1]Allegations!K171="","",[1]Allegations!K171)</f>
        <v>Failing to renew visas;Intimidation &amp; Threats;Right to food</v>
      </c>
      <c r="J170" t="str">
        <f>IF([1]Allegations!C171="","",[1]Allegations!C171)</f>
        <v/>
      </c>
      <c r="K170" t="str">
        <f>IF([1]Allegations!F171="","",[1]Allegations!F171)</f>
        <v/>
      </c>
      <c r="L170" t="str">
        <f>IF([1]Allegations!G171="","",[1]Allegations!G171)</f>
        <v/>
      </c>
      <c r="M170" t="str">
        <f>IF([1]Allegations!H171="","",[1]Allegations!H171)</f>
        <v/>
      </c>
      <c r="N170" t="str">
        <f>IF([1]Allegations!I171="","",[1]Allegations!I171)</f>
        <v/>
      </c>
      <c r="O170" s="1" t="str">
        <f>IF([1]Allegations!J171="","",[1]Allegations!J171)</f>
        <v>Not Reported (Employer - Transport: General)</v>
      </c>
      <c r="P170" t="str">
        <f>IF([1]Allegations!N171="","",[1]Allegations!N171)</f>
        <v>No</v>
      </c>
      <c r="Q170" t="str">
        <f>IF([1]Allegations!O171="","",[1]Allegations!O171)</f>
        <v/>
      </c>
      <c r="R170" s="18" t="str">
        <f>IF(AND([1]Allegations!R171="",[1]Allegations!P171=""),"",IF(AND(NOT([1]Allegations!R171=""),[1]Allegations!P171=""),HYPERLINK([1]Allegations!R171),HYPERLINK([1]Allegations!P171)))</f>
        <v/>
      </c>
      <c r="S170" s="1" t="str">
        <f>IF([1]Allegations!Q171="","",[1]Allegations!Q171)</f>
        <v>None reported.</v>
      </c>
      <c r="T170" t="str">
        <f t="shared" si="18"/>
        <v/>
      </c>
      <c r="U170" t="str">
        <f t="shared" si="19"/>
        <v>x</v>
      </c>
      <c r="V170" t="str">
        <f t="shared" si="20"/>
        <v/>
      </c>
      <c r="W170" t="str">
        <f t="shared" si="21"/>
        <v>x</v>
      </c>
      <c r="X170" t="str">
        <f t="shared" si="22"/>
        <v>x</v>
      </c>
      <c r="Y170" t="str">
        <f t="shared" si="23"/>
        <v/>
      </c>
      <c r="Z170" t="str">
        <f t="shared" si="24"/>
        <v/>
      </c>
      <c r="AA170" s="1" t="str">
        <f t="shared" si="25"/>
        <v/>
      </c>
      <c r="AB170" s="19" t="str">
        <f t="shared" si="26"/>
        <v>Transport: General</v>
      </c>
    </row>
    <row r="171" spans="1:28" x14ac:dyDescent="0.25">
      <c r="A171" s="1">
        <f>[1]Allegations!V172</f>
        <v>2646</v>
      </c>
      <c r="B171" t="str">
        <f>IF([1]Allegations!S172="Location unknown","Location unknown",VLOOKUP([1]Allegations!S172,[1]!map_alpha2[#Data],2,FALSE))</f>
        <v>United Arab Emirates</v>
      </c>
      <c r="C171" s="17">
        <f>IF([1]Allegations!U172="","",[1]Allegations!U172)</f>
        <v>44220</v>
      </c>
      <c r="D171" s="18" t="str">
        <f>IF([1]Allegations!B172="","",HYPERLINK([1]Allegations!B172))</f>
        <v>https://www.business-humanrights.org/en/latest-news/uae-recruitment-agencies-allegedly-trafficked-filipina-maids-to-syria-where-they-were-subject-to-abuse-unpaid-labour-incl-co-comments/</v>
      </c>
      <c r="E171" t="str">
        <f>IF([1]Allegations!M172="","",[1]Allegations!M172)</f>
        <v>News outlet</v>
      </c>
      <c r="F171" t="str">
        <f>IF([1]Allegations!L172="","",[1]Allegations!L172)</f>
        <v>Migrant &amp; immigrant workers (35 - PH - Domestic worker agencies)</v>
      </c>
      <c r="G171">
        <f>IF([1]Allegations!T172="","",[1]Allegations!T172)</f>
        <v>35</v>
      </c>
      <c r="H171" t="str">
        <f>IF([1]Allegations!X172="","",[1]Allegations!X172)</f>
        <v>A Washington Post investigation has found dozens of Filipinas who were recruited to work in the United Arab Emirates were trafficked to Syria to work as maids after their UAE recruitment agencies detained them and threatened them if they did not go to Syria. At times the workers were subjected to physical and sexual attacks by their employers and denied the salaries they were promised.</v>
      </c>
      <c r="I171" s="1" t="str">
        <f>IF([1]Allegations!K172="","",[1]Allegations!K172)</f>
        <v>Beatings &amp; violence;Denial of Freedom of Expression/Assembly;Human Trafficking;Imprisonment;Intimidation &amp; Threats;Non-payment of Wages;Precarious/unsuitable living conditions;Restricted Mobility;Right to food</v>
      </c>
      <c r="J171" t="str">
        <f>IF([1]Allegations!C172="","",[1]Allegations!C172)</f>
        <v/>
      </c>
      <c r="K171" t="str">
        <f>IF([1]Allegations!F172="","",[1]Allegations!F172)</f>
        <v/>
      </c>
      <c r="L171" t="str">
        <f>IF([1]Allegations!G172="","",[1]Allegations!G172)</f>
        <v/>
      </c>
      <c r="M171" t="str">
        <f>IF([1]Allegations!H172="","",[1]Allegations!H172)</f>
        <v/>
      </c>
      <c r="N171" t="str">
        <f>IF([1]Allegations!I172="","",[1]Allegations!I172)</f>
        <v/>
      </c>
      <c r="O171" s="1" t="str">
        <f>IF([1]Allegations!J172="","",[1]Allegations!J172)</f>
        <v>Not Reported (Recruiter - Recruitment agencies)</v>
      </c>
      <c r="P171" t="str">
        <f>IF([1]Allegations!N172="","",[1]Allegations!N172)</f>
        <v>No</v>
      </c>
      <c r="Q171" t="str">
        <f>IF([1]Allegations!O172="","",[1]Allegations!O172)</f>
        <v/>
      </c>
      <c r="R171" s="18" t="str">
        <f>IF(AND([1]Allegations!R172="",[1]Allegations!P172=""),"",IF(AND(NOT([1]Allegations!R172=""),[1]Allegations!P172=""),HYPERLINK([1]Allegations!R172),HYPERLINK([1]Allegations!P172)))</f>
        <v/>
      </c>
      <c r="S171" s="1" t="str">
        <f>IF([1]Allegations!Q172="","",[1]Allegations!Q172)</f>
        <v>The Post reported that 35 women had been given refuge at the Philippine Embassy in Damascus. The Philippine Department of Foreign Affairs has stated that it is taking the report "seriously" and that 12 of the women currently at the Embassy are due for repatriation by the end of January. _x000D_
 _x000D_
 The women had reported having their phones taken from them by the Ambassador to prevent them from contacting their families. Several women reported being pressured by Embassy staff to return to the Syrian households they had left. Some had been stranded in the Embassy for two years, unable to obtain Syrian exit visas and money to fly home. _x000D_
 _x000D_
 On Wednesday 7 July 2021, The Department of Foreign Affairs announced that police had arrested a trafficker on the basis of affidavits from Filipinas in Syria, which were collected as a result of the WP article. The Philippine government has also removed the ambassador to Syria and other embassy staff. _x000D_
 _x000D_
 The women held in the embassy were repatriated between February and June.</v>
      </c>
      <c r="T171" t="str">
        <f t="shared" si="18"/>
        <v>x</v>
      </c>
      <c r="U171" t="str">
        <f t="shared" si="19"/>
        <v>x</v>
      </c>
      <c r="V171" t="str">
        <f t="shared" si="20"/>
        <v/>
      </c>
      <c r="W171" t="str">
        <f t="shared" si="21"/>
        <v>x</v>
      </c>
      <c r="X171" t="str">
        <f t="shared" si="22"/>
        <v>x</v>
      </c>
      <c r="Y171" t="str">
        <f t="shared" si="23"/>
        <v>x</v>
      </c>
      <c r="Z171" t="str">
        <f t="shared" si="24"/>
        <v/>
      </c>
      <c r="AA171" s="1" t="str">
        <f t="shared" si="25"/>
        <v/>
      </c>
      <c r="AB171" s="19" t="str">
        <f t="shared" si="26"/>
        <v>Recruitment agencies</v>
      </c>
    </row>
    <row r="172" spans="1:28" x14ac:dyDescent="0.25">
      <c r="A172" s="1">
        <f>[1]Allegations!V173</f>
        <v>2647</v>
      </c>
      <c r="B172" t="str">
        <f>IF([1]Allegations!S173="Location unknown","Location unknown",VLOOKUP([1]Allegations!S173,[1]!map_alpha2[#Data],2,FALSE))</f>
        <v>Kuwait</v>
      </c>
      <c r="C172" s="17">
        <f>IF([1]Allegations!U173="","",[1]Allegations!U173)</f>
        <v>44008</v>
      </c>
      <c r="D172" s="18" t="str">
        <f>IF([1]Allegations!B173="","",HYPERLINK([1]Allegations!B173))</f>
        <v>https://www.business-humanrights.org/en/latest-news/kuwait-200-migrant-workers-strike-to-protest-months-of-unpaid-wages-withheld-passports-poor-living-conditions/</v>
      </c>
      <c r="E172" t="str">
        <f>IF([1]Allegations!M173="","",[1]Allegations!M173)</f>
        <v>News outlet</v>
      </c>
      <c r="F172" t="str">
        <f>IF([1]Allegations!L173="","",[1]Allegations!L173)</f>
        <v>Migrant &amp; immigrant workers (Unknown Number - EG - Construction);Migrant &amp; immigrant workers (Unknown Number - IN - Construction);Migrant &amp; immigrant workers (Unknown Number - MZ - Construction);Migrant &amp; immigrant workers (Unknown Number - ZW - Construction)</v>
      </c>
      <c r="G172">
        <f>IF([1]Allegations!T173="","",[1]Allegations!T173)</f>
        <v>200</v>
      </c>
      <c r="H172" t="str">
        <f>IF([1]Allegations!X173="","",[1]Allegations!X173)</f>
        <v>In June 2020 the Kuwait Times reported on a case of 200 workers alleging they had not been paid for four months and were being forced to return home. The company filed absconding cases against the workers, cancelling their IDs and visas to force them to be repatriated without being paid.</v>
      </c>
      <c r="I172" s="1" t="str">
        <f>IF([1]Allegations!K173="","",[1]Allegations!K173)</f>
        <v>Denial of Freedom of Expression/Assembly;Failing to renew visas;Health: General (including workplace health &amp; safety);Intimidation &amp; Threats;Non-payment of Wages;Precarious/unsuitable living conditions;Right to food;Withholding Passports</v>
      </c>
      <c r="J172" t="str">
        <f>IF([1]Allegations!C173="","",[1]Allegations!C173)</f>
        <v/>
      </c>
      <c r="K172" t="str">
        <f>IF([1]Allegations!F173="","",[1]Allegations!F173)</f>
        <v/>
      </c>
      <c r="L172" t="str">
        <f>IF([1]Allegations!G173="","",[1]Allegations!G173)</f>
        <v/>
      </c>
      <c r="M172" t="str">
        <f>IF([1]Allegations!H173="","",[1]Allegations!H173)</f>
        <v/>
      </c>
      <c r="N172" t="str">
        <f>IF([1]Allegations!I173="","",[1]Allegations!I173)</f>
        <v/>
      </c>
      <c r="O172" s="1" t="str">
        <f>IF([1]Allegations!J173="","",[1]Allegations!J173)</f>
        <v>Not Reported (Employer - Construction)</v>
      </c>
      <c r="P172" t="str">
        <f>IF([1]Allegations!N173="","",[1]Allegations!N173)</f>
        <v>No</v>
      </c>
      <c r="Q172" t="str">
        <f>IF([1]Allegations!O173="","",[1]Allegations!O173)</f>
        <v/>
      </c>
      <c r="R172" s="18" t="str">
        <f>IF(AND([1]Allegations!R173="",[1]Allegations!P173=""),"",IF(AND(NOT([1]Allegations!R173=""),[1]Allegations!P173=""),HYPERLINK([1]Allegations!R173),HYPERLINK([1]Allegations!P173)))</f>
        <v/>
      </c>
      <c r="S172" s="1" t="str">
        <f>IF([1]Allegations!Q173="","",[1]Allegations!Q173)</f>
        <v>The workers staged a peaceful sit-in to protest their treatment. Kuwait's amnesty for workers with expired visas has prevented them from having irregular status. They filed a written letter of complaint with the Ministry of Labor reporting also that they have been experiencing regular water and power cuts to their accommodation because the employer had not paid their rent. The workers were also having to buy their own food.</v>
      </c>
      <c r="T172" t="str">
        <f t="shared" si="18"/>
        <v>x</v>
      </c>
      <c r="U172" t="str">
        <f t="shared" si="19"/>
        <v>x</v>
      </c>
      <c r="V172" t="str">
        <f t="shared" si="20"/>
        <v>x</v>
      </c>
      <c r="W172" t="str">
        <f t="shared" si="21"/>
        <v>x</v>
      </c>
      <c r="X172" t="str">
        <f t="shared" si="22"/>
        <v>x</v>
      </c>
      <c r="Y172" t="str">
        <f t="shared" si="23"/>
        <v/>
      </c>
      <c r="Z172" t="str">
        <f t="shared" si="24"/>
        <v/>
      </c>
      <c r="AA172" s="1" t="str">
        <f t="shared" si="25"/>
        <v/>
      </c>
      <c r="AB172" s="19" t="str">
        <f t="shared" si="26"/>
        <v>Construction</v>
      </c>
    </row>
    <row r="173" spans="1:28" x14ac:dyDescent="0.25">
      <c r="A173" s="1">
        <f>[1]Allegations!V174</f>
        <v>2648</v>
      </c>
      <c r="B173" t="str">
        <f>IF([1]Allegations!S174="Location unknown","Location unknown",VLOOKUP([1]Allegations!S174,[1]!map_alpha2[#Data],2,FALSE))</f>
        <v>Oman</v>
      </c>
      <c r="C173" s="17">
        <f>IF([1]Allegations!U174="","",[1]Allegations!U174)</f>
        <v>44201</v>
      </c>
      <c r="D173" s="18" t="str">
        <f>IF([1]Allegations!B174="","",HYPERLINK([1]Allegations!B174))</f>
        <v>https://www.business-humanrights.org/en/latest-news/migrant-workers-face-increasing-non-payment-of-wages-social-security-as-employment-after-covid-19-looks-uncertain/</v>
      </c>
      <c r="E173" t="str">
        <f>IF([1]Allegations!M174="","",[1]Allegations!M174)</f>
        <v>NGO</v>
      </c>
      <c r="F173" t="str">
        <f>IF([1]Allegations!L174="","",[1]Allegations!L174)</f>
        <v>Migrant &amp; immigrant workers (Unknown Number - IN - Construction)</v>
      </c>
      <c r="G173">
        <f>IF([1]Allegations!T174="","",[1]Allegations!T174)</f>
        <v>6</v>
      </c>
      <c r="H173" t="str">
        <f>IF([1]Allegations!X174="","",[1]Allegations!X174)</f>
        <v>An Indian worker who flew to Oman in September 2019 was denied pay by February 2020 as there was no work. They were not paid during the lockdown and did not have money or food. The worker who reported to Migrant Rights was also facing the financial pressure of paying off loans.</v>
      </c>
      <c r="I173" s="1" t="str">
        <f>IF([1]Allegations!K174="","",[1]Allegations!K174)</f>
        <v>Non-payment of Wages;Right to food</v>
      </c>
      <c r="J173" t="str">
        <f>IF([1]Allegations!C174="","",[1]Allegations!C174)</f>
        <v/>
      </c>
      <c r="K173" t="str">
        <f>IF([1]Allegations!F174="","",[1]Allegations!F174)</f>
        <v/>
      </c>
      <c r="L173" t="str">
        <f>IF([1]Allegations!G174="","",[1]Allegations!G174)</f>
        <v/>
      </c>
      <c r="M173" t="str">
        <f>IF([1]Allegations!H174="","",[1]Allegations!H174)</f>
        <v/>
      </c>
      <c r="N173" t="str">
        <f>IF([1]Allegations!I174="","",[1]Allegations!I174)</f>
        <v/>
      </c>
      <c r="O173" s="1" t="str">
        <f>IF([1]Allegations!J174="","",[1]Allegations!J174)</f>
        <v>Not Reported (Employer - Construction)</v>
      </c>
      <c r="P173" t="str">
        <f>IF([1]Allegations!N174="","",[1]Allegations!N174)</f>
        <v>No</v>
      </c>
      <c r="Q173" t="str">
        <f>IF([1]Allegations!O174="","",[1]Allegations!O174)</f>
        <v/>
      </c>
      <c r="R173" s="18" t="str">
        <f>IF(AND([1]Allegations!R174="",[1]Allegations!P174=""),"",IF(AND(NOT([1]Allegations!R174=""),[1]Allegations!P174=""),HYPERLINK([1]Allegations!R174),HYPERLINK([1]Allegations!P174)))</f>
        <v/>
      </c>
      <c r="S173" s="1" t="str">
        <f>IF([1]Allegations!Q174="","",[1]Allegations!Q174)</f>
        <v>No information was reported on the company's response. The workers were supported by community organisations who provided them with food and air tickets.</v>
      </c>
      <c r="T173" t="str">
        <f t="shared" si="18"/>
        <v>x</v>
      </c>
      <c r="U173" t="str">
        <f t="shared" si="19"/>
        <v/>
      </c>
      <c r="V173" t="str">
        <f t="shared" si="20"/>
        <v/>
      </c>
      <c r="W173" t="str">
        <f t="shared" si="21"/>
        <v>x</v>
      </c>
      <c r="X173" t="str">
        <f t="shared" si="22"/>
        <v/>
      </c>
      <c r="Y173" t="str">
        <f t="shared" si="23"/>
        <v/>
      </c>
      <c r="Z173" t="str">
        <f t="shared" si="24"/>
        <v/>
      </c>
      <c r="AA173" s="1" t="str">
        <f t="shared" si="25"/>
        <v/>
      </c>
      <c r="AB173" s="19" t="str">
        <f t="shared" si="26"/>
        <v>Construction</v>
      </c>
    </row>
    <row r="174" spans="1:28" x14ac:dyDescent="0.25">
      <c r="A174" s="1">
        <f>[1]Allegations!V175</f>
        <v>2650</v>
      </c>
      <c r="B174" t="str">
        <f>IF([1]Allegations!S175="Location unknown","Location unknown",VLOOKUP([1]Allegations!S175,[1]!map_alpha2[#Data],2,FALSE))</f>
        <v>United Arab Emirates</v>
      </c>
      <c r="C174" s="17">
        <f>IF([1]Allegations!U175="","",[1]Allegations!U175)</f>
        <v>44215</v>
      </c>
      <c r="D174" s="18" t="str">
        <f>IF([1]Allegations!B175="","",HYPERLINK([1]Allegations!B175))</f>
        <v>https://www.business-humanrights.org/en/latest-news/uae-personal-account-tells-of-the-impact-of-covid-19-loss-of-earnings-on-migrant-workers-families-and-communities/</v>
      </c>
      <c r="E174" t="str">
        <f>IF([1]Allegations!M175="","",[1]Allegations!M175)</f>
        <v>NGO</v>
      </c>
      <c r="F174" t="str">
        <f>IF([1]Allegations!L175="","",[1]Allegations!L175)</f>
        <v>Migrant &amp; immigrant workers (Unknown Number - Unknown Location - Transport: General)</v>
      </c>
      <c r="G174">
        <f>IF([1]Allegations!T175="","",[1]Allegations!T175)</f>
        <v>1</v>
      </c>
      <c r="H174" t="str">
        <f>IF([1]Allegations!X175="","",[1]Allegations!X175)</f>
        <v>The son of a Bangladeshi worker in Abu Dhabi told Migrant Rights of his experience during the COVID-19 pandemic. His father was in lockdown for months, unable to get vital medicines sent to him from home he had to resort to paying for them locally at a high cost, using all his savings. His dormitory was very small and his health began to deteriorate. _x000D_
_x000D_
Once the lockdown was lifted,  the worker began to work again for his taxi company employer, but if he did not earn above a certain amount each month he was paid nothing. The company also started terminating employees.</v>
      </c>
      <c r="I174" s="1" t="str">
        <f>IF([1]Allegations!K175="","",[1]Allegations!K175)</f>
        <v>Health: General (including workplace health &amp; safety);Non-payment of Wages;Precarious/unsuitable living conditions;Right to food</v>
      </c>
      <c r="J174" t="str">
        <f>IF([1]Allegations!C175="","",[1]Allegations!C175)</f>
        <v/>
      </c>
      <c r="K174" t="str">
        <f>IF([1]Allegations!F175="","",[1]Allegations!F175)</f>
        <v/>
      </c>
      <c r="L174" t="str">
        <f>IF([1]Allegations!G175="","",[1]Allegations!G175)</f>
        <v/>
      </c>
      <c r="M174" t="str">
        <f>IF([1]Allegations!H175="","",[1]Allegations!H175)</f>
        <v/>
      </c>
      <c r="N174" t="str">
        <f>IF([1]Allegations!I175="","",[1]Allegations!I175)</f>
        <v/>
      </c>
      <c r="O174" s="1" t="str">
        <f>IF([1]Allegations!J175="","",[1]Allegations!J175)</f>
        <v>Not Reported (Employer - Taxi)</v>
      </c>
      <c r="P174" t="str">
        <f>IF([1]Allegations!N175="","",[1]Allegations!N175)</f>
        <v>No</v>
      </c>
      <c r="Q174" t="str">
        <f>IF([1]Allegations!O175="","",[1]Allegations!O175)</f>
        <v/>
      </c>
      <c r="R174" s="18" t="str">
        <f>IF(AND([1]Allegations!R175="",[1]Allegations!P175=""),"",IF(AND(NOT([1]Allegations!R175=""),[1]Allegations!P175=""),HYPERLINK([1]Allegations!R175),HYPERLINK([1]Allegations!P175)))</f>
        <v/>
      </c>
      <c r="S174" s="1" t="str">
        <f>IF([1]Allegations!Q175="","",[1]Allegations!Q175)</f>
        <v>None reported.</v>
      </c>
      <c r="T174" t="str">
        <f t="shared" si="18"/>
        <v>x</v>
      </c>
      <c r="U174" t="str">
        <f t="shared" si="19"/>
        <v/>
      </c>
      <c r="V174" t="str">
        <f t="shared" si="20"/>
        <v>x</v>
      </c>
      <c r="W174" t="str">
        <f t="shared" si="21"/>
        <v>x</v>
      </c>
      <c r="X174" t="str">
        <f t="shared" si="22"/>
        <v/>
      </c>
      <c r="Y174" t="str">
        <f t="shared" si="23"/>
        <v/>
      </c>
      <c r="Z174" t="str">
        <f t="shared" si="24"/>
        <v/>
      </c>
      <c r="AA174" s="1" t="str">
        <f t="shared" si="25"/>
        <v/>
      </c>
      <c r="AB174" s="19" t="str">
        <f t="shared" si="26"/>
        <v>Taxi</v>
      </c>
    </row>
    <row r="175" spans="1:28" x14ac:dyDescent="0.25">
      <c r="A175" s="1">
        <f>[1]Allegations!V176</f>
        <v>2574</v>
      </c>
      <c r="B175" t="str">
        <f>IF([1]Allegations!S176="Location unknown","Location unknown",VLOOKUP([1]Allegations!S176,[1]!map_alpha2[#Data],2,FALSE))</f>
        <v>United Arab Emirates</v>
      </c>
      <c r="C175" s="17">
        <f>IF([1]Allegations!U176="","",[1]Allegations!U176)</f>
        <v>43952</v>
      </c>
      <c r="D175" s="18" t="str">
        <f>IF([1]Allegations!B176="","",HYPERLINK([1]Allegations!B176))</f>
        <v>https://www.business-humanrights.org/en/latest-news/the-cost-of-contagion-the-consequences-of-covid-19-for-migrant-workers-in-the-gulf-2/</v>
      </c>
      <c r="E175" t="str">
        <f>IF([1]Allegations!M176="","",[1]Allegations!M176)</f>
        <v>NGO</v>
      </c>
      <c r="F175" t="str">
        <f>IF([1]Allegations!L176="","",[1]Allegations!L176)</f>
        <v>Migrant &amp; immigrant workers (1 - IN - Software &amp; Services)</v>
      </c>
      <c r="G175" t="str">
        <f>IF([1]Allegations!T176="","",[1]Allegations!T176)</f>
        <v>Number unknown</v>
      </c>
      <c r="H175" t="str">
        <f>IF([1]Allegations!X176="","",[1]Allegations!X176)</f>
        <v>In November 2020, NGO Equidem launched a report highlighting the impact of COVID-19 on migrant workers in Saudi Arabia, Qatar and UAE, based on 206 interviews with workers._x000D_
_x000D_
One worker with a Dubai IT company told Equidem they had received no help from the company or government even though they repeatedly contacted the company about a lack of food and water. The worker had not received information about salaries or benefits either.</v>
      </c>
      <c r="I175" s="1" t="str">
        <f>IF([1]Allegations!K176="","",[1]Allegations!K176)</f>
        <v>Right to food</v>
      </c>
      <c r="J175" t="str">
        <f>IF([1]Allegations!C176="","",[1]Allegations!C176)</f>
        <v/>
      </c>
      <c r="K175" t="str">
        <f>IF([1]Allegations!F176="","",[1]Allegations!F176)</f>
        <v/>
      </c>
      <c r="L175" t="str">
        <f>IF([1]Allegations!G176="","",[1]Allegations!G176)</f>
        <v/>
      </c>
      <c r="M175" t="str">
        <f>IF([1]Allegations!H176="","",[1]Allegations!H176)</f>
        <v/>
      </c>
      <c r="N175" t="str">
        <f>IF([1]Allegations!I176="","",[1]Allegations!I176)</f>
        <v/>
      </c>
      <c r="O175" s="1" t="str">
        <f>IF([1]Allegations!J176="","",[1]Allegations!J176)</f>
        <v>Not Reported (Employer - Technology, telecom &amp; electronics)</v>
      </c>
      <c r="P175" t="str">
        <f>IF([1]Allegations!N176="","",[1]Allegations!N176)</f>
        <v>No</v>
      </c>
      <c r="Q175" t="str">
        <f>IF([1]Allegations!O176="","",[1]Allegations!O176)</f>
        <v/>
      </c>
      <c r="R175" s="18" t="str">
        <f>IF(AND([1]Allegations!R176="",[1]Allegations!P176=""),"",IF(AND(NOT([1]Allegations!R176=""),[1]Allegations!P176=""),HYPERLINK([1]Allegations!R176),HYPERLINK([1]Allegations!P176)))</f>
        <v/>
      </c>
      <c r="S175" s="1" t="str">
        <f>IF([1]Allegations!Q176="","",[1]Allegations!Q176)</f>
        <v>None reported.</v>
      </c>
      <c r="T175" t="str">
        <f t="shared" si="18"/>
        <v/>
      </c>
      <c r="U175" t="str">
        <f t="shared" si="19"/>
        <v/>
      </c>
      <c r="V175" t="str">
        <f t="shared" si="20"/>
        <v/>
      </c>
      <c r="W175" t="str">
        <f t="shared" si="21"/>
        <v>x</v>
      </c>
      <c r="X175" t="str">
        <f t="shared" si="22"/>
        <v/>
      </c>
      <c r="Y175" t="str">
        <f t="shared" si="23"/>
        <v/>
      </c>
      <c r="Z175" t="str">
        <f t="shared" si="24"/>
        <v/>
      </c>
      <c r="AA175" s="1" t="str">
        <f t="shared" si="25"/>
        <v/>
      </c>
      <c r="AB175" s="19" t="str">
        <f t="shared" si="26"/>
        <v>Technology, telecom &amp; electronics</v>
      </c>
    </row>
    <row r="176" spans="1:28" x14ac:dyDescent="0.25">
      <c r="A176" s="1">
        <f>[1]Allegations!V177</f>
        <v>2565</v>
      </c>
      <c r="B176" t="str">
        <f>IF([1]Allegations!S177="Location unknown","Location unknown",VLOOKUP([1]Allegations!S177,[1]!map_alpha2[#Data],2,FALSE))</f>
        <v>United Arab Emirates</v>
      </c>
      <c r="C176" s="17">
        <f>IF([1]Allegations!U177="","",[1]Allegations!U177)</f>
        <v>44589</v>
      </c>
      <c r="D176" s="18" t="str">
        <f>IF([1]Allegations!B177="","",HYPERLINK([1]Allegations!B177))</f>
        <v>https://www.business-humanrights.org/en/latest-news/uae-as-law-change-allows-employers-to-determine-rest-days-workers-report-working-overtime-while-cos-delay-decision/</v>
      </c>
      <c r="E176" t="str">
        <f>IF([1]Allegations!M177="","",[1]Allegations!M177)</f>
        <v>News outlet</v>
      </c>
      <c r="F176" t="str">
        <f>IF([1]Allegations!L177="","",[1]Allegations!L177)</f>
        <v>Migrant &amp; immigrant workers (1 - Unknown Location - Catering &amp; food services)</v>
      </c>
      <c r="G176">
        <f>IF([1]Allegations!T177="","",[1]Allegations!T177)</f>
        <v>1</v>
      </c>
      <c r="H176" t="str">
        <f>IF([1]Allegations!X177="","",[1]Allegations!X177)</f>
        <v>As the UAE shifted work weeks from Sundays-Thursdays to Mondays-Fridays, an employee in a restaurant in Dubai reported working 12+ hours seven days a week including Fridays which were days off prior to the shift of the work week, and with delay in shift implementation, the employee is left with no days off.</v>
      </c>
      <c r="I176" s="1" t="str">
        <f>IF([1]Allegations!K177="","",[1]Allegations!K177)</f>
        <v>Health: General (including workplace health &amp; safety)</v>
      </c>
      <c r="J176" t="str">
        <f>IF([1]Allegations!C177="","",[1]Allegations!C177)</f>
        <v/>
      </c>
      <c r="K176" t="str">
        <f>IF([1]Allegations!F177="","",[1]Allegations!F177)</f>
        <v/>
      </c>
      <c r="L176" t="str">
        <f>IF([1]Allegations!G177="","",[1]Allegations!G177)</f>
        <v/>
      </c>
      <c r="M176" t="str">
        <f>IF([1]Allegations!H177="","",[1]Allegations!H177)</f>
        <v/>
      </c>
      <c r="N176" t="str">
        <f>IF([1]Allegations!I177="","",[1]Allegations!I177)</f>
        <v/>
      </c>
      <c r="O176" s="1" t="str">
        <f>IF([1]Allegations!J177="","",[1]Allegations!J177)</f>
        <v>Not Reported (Employer - Catering &amp; food services)</v>
      </c>
      <c r="P176" t="str">
        <f>IF([1]Allegations!N177="","",[1]Allegations!N177)</f>
        <v>No</v>
      </c>
      <c r="Q176" t="str">
        <f>IF([1]Allegations!O177="","",[1]Allegations!O177)</f>
        <v/>
      </c>
      <c r="R176" s="18" t="str">
        <f>IF(AND([1]Allegations!R177="",[1]Allegations!P177=""),"",IF(AND(NOT([1]Allegations!R177=""),[1]Allegations!P177=""),HYPERLINK([1]Allegations!R177),HYPERLINK([1]Allegations!P177)))</f>
        <v/>
      </c>
      <c r="S176" s="1" t="str">
        <f>IF([1]Allegations!Q177="","",[1]Allegations!Q177)</f>
        <v>None reported</v>
      </c>
      <c r="T176" t="str">
        <f t="shared" si="18"/>
        <v/>
      </c>
      <c r="U176" t="str">
        <f t="shared" si="19"/>
        <v/>
      </c>
      <c r="V176" t="str">
        <f t="shared" si="20"/>
        <v>x</v>
      </c>
      <c r="W176" t="str">
        <f t="shared" si="21"/>
        <v/>
      </c>
      <c r="X176" t="str">
        <f t="shared" si="22"/>
        <v/>
      </c>
      <c r="Y176" t="str">
        <f t="shared" si="23"/>
        <v/>
      </c>
      <c r="Z176" t="str">
        <f t="shared" si="24"/>
        <v/>
      </c>
      <c r="AA176" s="1" t="str">
        <f t="shared" si="25"/>
        <v/>
      </c>
      <c r="AB176" s="19" t="str">
        <f t="shared" si="26"/>
        <v>Catering &amp; food services</v>
      </c>
    </row>
    <row r="177" spans="1:28" x14ac:dyDescent="0.25">
      <c r="A177" s="1">
        <f>[1]Allegations!V178</f>
        <v>2564</v>
      </c>
      <c r="B177" t="str">
        <f>IF([1]Allegations!S178="Location unknown","Location unknown",VLOOKUP([1]Allegations!S178,[1]!map_alpha2[#Data],2,FALSE))</f>
        <v>United Arab Emirates</v>
      </c>
      <c r="C177" s="17">
        <f>IF([1]Allegations!U178="","",[1]Allegations!U178)</f>
        <v>44589</v>
      </c>
      <c r="D177" s="18" t="str">
        <f>IF([1]Allegations!B178="","",HYPERLINK([1]Allegations!B178))</f>
        <v>https://www.business-humanrights.org/en/latest-news/uae-as-law-change-allows-employers-to-determine-rest-days-workers-report-working-overtime-while-cos-delay-decision/</v>
      </c>
      <c r="E177" t="str">
        <f>IF([1]Allegations!M178="","",[1]Allegations!M178)</f>
        <v>News outlet</v>
      </c>
      <c r="F177" t="str">
        <f>IF([1]Allegations!L178="","",[1]Allegations!L178)</f>
        <v>Migrant &amp; immigrant workers (1 - Unknown Location - Automobile &amp; other motor vehicles)</v>
      </c>
      <c r="G177">
        <f>IF([1]Allegations!T178="","",[1]Allegations!T178)</f>
        <v>1</v>
      </c>
      <c r="H177" t="str">
        <f>IF([1]Allegations!X178="","",[1]Allegations!X178)</f>
        <v>As the UAE shifted work weeks from Sundays-Thursdays to Mondays-Fridays, an employee in the private sector reported their employer made them work seven days a week as employer stalled the implementation of the new work schedule. Fearing retaliation, the employee was hesistant to submit complaints to the respective authorities.</v>
      </c>
      <c r="I177" s="1" t="str">
        <f>IF([1]Allegations!K178="","",[1]Allegations!K178)</f>
        <v>Denial of Freedom of Expression/Assembly;Intimidation &amp; Threats</v>
      </c>
      <c r="J177" t="str">
        <f>IF([1]Allegations!C178="","",[1]Allegations!C178)</f>
        <v/>
      </c>
      <c r="K177" t="str">
        <f>IF([1]Allegations!F178="","",[1]Allegations!F178)</f>
        <v/>
      </c>
      <c r="L177" t="str">
        <f>IF([1]Allegations!G178="","",[1]Allegations!G178)</f>
        <v/>
      </c>
      <c r="M177" t="str">
        <f>IF([1]Allegations!H178="","",[1]Allegations!H178)</f>
        <v/>
      </c>
      <c r="N177" t="str">
        <f>IF([1]Allegations!I178="","",[1]Allegations!I178)</f>
        <v/>
      </c>
      <c r="O177" s="1" t="str">
        <f>IF([1]Allegations!J178="","",[1]Allegations!J178)</f>
        <v>Not Reported (Employer - Automobile &amp; other motor vehicles)</v>
      </c>
      <c r="P177" t="str">
        <f>IF([1]Allegations!N178="","",[1]Allegations!N178)</f>
        <v>No</v>
      </c>
      <c r="Q177" t="str">
        <f>IF([1]Allegations!O178="","",[1]Allegations!O178)</f>
        <v/>
      </c>
      <c r="R177" s="18" t="str">
        <f>IF(AND([1]Allegations!R178="",[1]Allegations!P178=""),"",IF(AND(NOT([1]Allegations!R178=""),[1]Allegations!P178=""),HYPERLINK([1]Allegations!R178),HYPERLINK([1]Allegations!P178)))</f>
        <v/>
      </c>
      <c r="S177" s="1" t="str">
        <f>IF([1]Allegations!Q178="","",[1]Allegations!Q178)</f>
        <v>None reported</v>
      </c>
      <c r="T177" t="str">
        <f t="shared" si="18"/>
        <v/>
      </c>
      <c r="U177" t="str">
        <f t="shared" si="19"/>
        <v>x</v>
      </c>
      <c r="V177" t="str">
        <f t="shared" si="20"/>
        <v/>
      </c>
      <c r="W177" t="str">
        <f t="shared" si="21"/>
        <v/>
      </c>
      <c r="X177" t="str">
        <f t="shared" si="22"/>
        <v>x</v>
      </c>
      <c r="Y177" t="str">
        <f t="shared" si="23"/>
        <v/>
      </c>
      <c r="Z177" t="str">
        <f t="shared" si="24"/>
        <v/>
      </c>
      <c r="AA177" s="1" t="str">
        <f t="shared" si="25"/>
        <v/>
      </c>
      <c r="AB177" s="19" t="str">
        <f t="shared" si="26"/>
        <v>Automobile &amp; other motor vehicles</v>
      </c>
    </row>
    <row r="178" spans="1:28" x14ac:dyDescent="0.25">
      <c r="A178" s="1">
        <f>[1]Allegations!V179</f>
        <v>2561</v>
      </c>
      <c r="B178" t="str">
        <f>IF([1]Allegations!S179="Location unknown","Location unknown",VLOOKUP([1]Allegations!S179,[1]!map_alpha2[#Data],2,FALSE))</f>
        <v>Saudi Arabia</v>
      </c>
      <c r="C178" s="17">
        <f>IF([1]Allegations!U179="","",[1]Allegations!U179)</f>
        <v>44577</v>
      </c>
      <c r="D178" s="18" t="str">
        <f>IF([1]Allegations!B179="","",HYPERLINK([1]Allegations!B179))</f>
        <v>https://www.business-humanrights.org/en/latest-news/gcc-evidence-suggests-wage-theft-remains-a-prevalent-issue-for-migrant-workers-in-the-region/</v>
      </c>
      <c r="E178" t="str">
        <f>IF([1]Allegations!M179="","",[1]Allegations!M179)</f>
        <v>News outlet</v>
      </c>
      <c r="F178" t="str">
        <f>IF([1]Allegations!L179="","",[1]Allegations!L179)</f>
        <v>Migrant &amp; immigrant workers (120 - IN - Construction)</v>
      </c>
      <c r="G178">
        <f>IF([1]Allegations!T179="","",[1]Allegations!T179)</f>
        <v>120</v>
      </c>
      <c r="H178" t="str">
        <f>IF([1]Allegations!X179="","",[1]Allegations!X179)</f>
        <v>A story feautre by Al Bawaba revealed that wage theft remained a reality for many migrant workers in the gulf and is prevalent in various forms. 120 migrant workers in Saudi Arabia, one of which is Ibrahim S. from India, reportedly paid hefty recruitment fees ranging from USD673 and USD1,076 to be able to work for a construction company in the Kingdom. Furthermore, they were not remunerated for their work since 2017.</v>
      </c>
      <c r="I178" s="1" t="str">
        <f>IF([1]Allegations!K179="","",[1]Allegations!K179)</f>
        <v>Non-payment of Wages;Recruitment Fees</v>
      </c>
      <c r="J178" t="str">
        <f>IF([1]Allegations!C179="","",[1]Allegations!C179)</f>
        <v/>
      </c>
      <c r="K178" t="str">
        <f>IF([1]Allegations!F179="","",[1]Allegations!F179)</f>
        <v/>
      </c>
      <c r="L178" t="str">
        <f>IF([1]Allegations!G179="","",[1]Allegations!G179)</f>
        <v/>
      </c>
      <c r="M178" t="str">
        <f>IF([1]Allegations!H179="","",[1]Allegations!H179)</f>
        <v/>
      </c>
      <c r="N178" t="str">
        <f>IF([1]Allegations!I179="","",[1]Allegations!I179)</f>
        <v/>
      </c>
      <c r="O178" s="1" t="str">
        <f>IF([1]Allegations!J179="","",[1]Allegations!J179)</f>
        <v>Not Reported (Employer - Construction)</v>
      </c>
      <c r="P178" t="str">
        <f>IF([1]Allegations!N179="","",[1]Allegations!N179)</f>
        <v>No</v>
      </c>
      <c r="Q178" t="str">
        <f>IF([1]Allegations!O179="","",[1]Allegations!O179)</f>
        <v/>
      </c>
      <c r="R178" s="18" t="str">
        <f>IF(AND([1]Allegations!R179="",[1]Allegations!P179=""),"",IF(AND(NOT([1]Allegations!R179=""),[1]Allegations!P179=""),HYPERLINK([1]Allegations!R179),HYPERLINK([1]Allegations!P179)))</f>
        <v/>
      </c>
      <c r="S178" s="1" t="str">
        <f>IF([1]Allegations!Q179="","",[1]Allegations!Q179)</f>
        <v>None reported.</v>
      </c>
      <c r="T178" t="str">
        <f t="shared" si="18"/>
        <v>x</v>
      </c>
      <c r="U178" t="str">
        <f t="shared" si="19"/>
        <v/>
      </c>
      <c r="V178" t="str">
        <f t="shared" si="20"/>
        <v/>
      </c>
      <c r="W178" t="str">
        <f t="shared" si="21"/>
        <v/>
      </c>
      <c r="X178" t="str">
        <f t="shared" si="22"/>
        <v/>
      </c>
      <c r="Y178" t="str">
        <f t="shared" si="23"/>
        <v/>
      </c>
      <c r="Z178" t="str">
        <f t="shared" si="24"/>
        <v/>
      </c>
      <c r="AA178" s="1" t="str">
        <f t="shared" si="25"/>
        <v/>
      </c>
      <c r="AB178" s="19" t="str">
        <f t="shared" si="26"/>
        <v>Construction</v>
      </c>
    </row>
    <row r="179" spans="1:28" x14ac:dyDescent="0.25">
      <c r="A179" s="1">
        <f>[1]Allegations!V180</f>
        <v>2539</v>
      </c>
      <c r="B179" t="str">
        <f>IF([1]Allegations!S180="Location unknown","Location unknown",VLOOKUP([1]Allegations!S180,[1]!map_alpha2[#Data],2,FALSE))</f>
        <v>Kuwait</v>
      </c>
      <c r="C179" s="17">
        <f>IF([1]Allegations!U180="","",[1]Allegations!U180)</f>
        <v>44529</v>
      </c>
      <c r="D179" s="18" t="str">
        <f>IF([1]Allegations!B180="","",HYPERLINK([1]Allegations!B180))</f>
        <v>https://www.business-humanrights.org/en/latest-news/kuwait-former-bangladeshi-mp-guilty-of-human-trafficking-facilitating-migrant-worker-travel-on-fake-contracts/</v>
      </c>
      <c r="E179" t="str">
        <f>IF([1]Allegations!M180="","",[1]Allegations!M180)</f>
        <v>News outlet</v>
      </c>
      <c r="F179" t="str">
        <f>IF([1]Allegations!L180="","",[1]Allegations!L180)</f>
        <v>Migrant &amp; immigrant workers (Unknown Number - BD - Unknown Sector)</v>
      </c>
      <c r="G179" t="str">
        <f>IF([1]Allegations!T180="","",[1]Allegations!T180)</f>
        <v>Number unknown</v>
      </c>
      <c r="H179" t="str">
        <f>IF([1]Allegations!X180="","",[1]Allegations!X180)</f>
        <v>In November 2021, an ex Bangladeshi MP received a final sentence in a human trafficking trial that also found him guilty of money laundering and mistreating his employees. Mohammed Shahid was charged with receiving money from workers to bring them into Kuwait through a company he managed.</v>
      </c>
      <c r="I179" s="1" t="str">
        <f>IF([1]Allegations!K180="","",[1]Allegations!K180)</f>
        <v>Beatings &amp; violence;Human Trafficking;Recruitment Fees</v>
      </c>
      <c r="J179" t="str">
        <f>IF([1]Allegations!C180="","",[1]Allegations!C180)</f>
        <v/>
      </c>
      <c r="K179" t="str">
        <f>IF([1]Allegations!F180="","",[1]Allegations!F180)</f>
        <v/>
      </c>
      <c r="L179" t="str">
        <f>IF([1]Allegations!G180="","",[1]Allegations!G180)</f>
        <v/>
      </c>
      <c r="M179" t="str">
        <f>IF([1]Allegations!H180="","",[1]Allegations!H180)</f>
        <v/>
      </c>
      <c r="N179" t="str">
        <f>IF([1]Allegations!I180="","",[1]Allegations!I180)</f>
        <v/>
      </c>
      <c r="O179" s="1" t="str">
        <f>IF([1]Allegations!J180="","",[1]Allegations!J180)</f>
        <v>Not Reported (Employer - Construction)</v>
      </c>
      <c r="P179" t="str">
        <f>IF([1]Allegations!N180="","",[1]Allegations!N180)</f>
        <v>No</v>
      </c>
      <c r="Q179" t="str">
        <f>IF([1]Allegations!O180="","",[1]Allegations!O180)</f>
        <v/>
      </c>
      <c r="R179" s="18" t="str">
        <f>IF(AND([1]Allegations!R180="",[1]Allegations!P180=""),"",IF(AND(NOT([1]Allegations!R180=""),[1]Allegations!P180=""),HYPERLINK([1]Allegations!R180),HYPERLINK([1]Allegations!P180)))</f>
        <v/>
      </c>
      <c r="S179" s="1" t="str">
        <f>IF([1]Allegations!Q180="","",[1]Allegations!Q180)</f>
        <v>Mohammed Shahid was sentenced to seven years in prison, a fine of KD2.7million (USD 8.9million) and deportation after he served his sentence.</v>
      </c>
      <c r="T179" t="str">
        <f t="shared" si="18"/>
        <v>x</v>
      </c>
      <c r="U179" t="str">
        <f t="shared" si="19"/>
        <v/>
      </c>
      <c r="V179" t="str">
        <f t="shared" si="20"/>
        <v/>
      </c>
      <c r="W179" t="str">
        <f t="shared" si="21"/>
        <v/>
      </c>
      <c r="X179" t="str">
        <f t="shared" si="22"/>
        <v>x</v>
      </c>
      <c r="Y179" t="str">
        <f t="shared" si="23"/>
        <v>x</v>
      </c>
      <c r="Z179" t="str">
        <f t="shared" si="24"/>
        <v/>
      </c>
      <c r="AA179" s="1" t="str">
        <f t="shared" si="25"/>
        <v/>
      </c>
      <c r="AB179" s="19" t="str">
        <f t="shared" si="26"/>
        <v>Construction</v>
      </c>
    </row>
    <row r="180" spans="1:28" x14ac:dyDescent="0.25">
      <c r="A180" s="1">
        <f>[1]Allegations!V181</f>
        <v>2538</v>
      </c>
      <c r="B180" t="str">
        <f>IF([1]Allegations!S181="Location unknown","Location unknown",VLOOKUP([1]Allegations!S181,[1]!map_alpha2[#Data],2,FALSE))</f>
        <v>United Arab Emirates</v>
      </c>
      <c r="C180" s="17">
        <f>IF([1]Allegations!U181="","",[1]Allegations!U181)</f>
        <v>44523</v>
      </c>
      <c r="D180" s="18" t="str">
        <f>IF([1]Allegations!B181="","",HYPERLINK([1]Allegations!B181))</f>
        <v>https://www.business-humanrights.org/en/latest-news/uae-abu-dhabi-court-rejects-health-safety-lawsuit-of-worker-who-sought-compensation-for-losing-fingers-at-work/</v>
      </c>
      <c r="E180" t="str">
        <f>IF([1]Allegations!M181="","",[1]Allegations!M181)</f>
        <v>News outlet</v>
      </c>
      <c r="F180" t="str">
        <f>IF([1]Allegations!L181="","",[1]Allegations!L181)</f>
        <v>Migrant &amp; immigrant workers (1 - Unknown Location - Manufacturing: General)</v>
      </c>
      <c r="G180">
        <f>IF([1]Allegations!T181="","",[1]Allegations!T181)</f>
        <v>1</v>
      </c>
      <c r="H180" t="str">
        <f>IF([1]Allegations!X181="","",[1]Allegations!X181)</f>
        <v>While at work in a factory, a worker sustained a work injury resulting the loss of three fingers. He alleged this was due to the lack of safety and protection equipment at work.</v>
      </c>
      <c r="I180" s="1" t="str">
        <f>IF([1]Allegations!K181="","",[1]Allegations!K181)</f>
        <v>Health: General (including workplace health &amp; safety);Injuries</v>
      </c>
      <c r="J180" t="str">
        <f>IF([1]Allegations!C181="","",[1]Allegations!C181)</f>
        <v/>
      </c>
      <c r="K180" t="str">
        <f>IF([1]Allegations!F181="","",[1]Allegations!F181)</f>
        <v/>
      </c>
      <c r="L180" t="str">
        <f>IF([1]Allegations!G181="","",[1]Allegations!G181)</f>
        <v/>
      </c>
      <c r="M180" t="str">
        <f>IF([1]Allegations!H181="","",[1]Allegations!H181)</f>
        <v/>
      </c>
      <c r="N180" t="str">
        <f>IF([1]Allegations!I181="","",[1]Allegations!I181)</f>
        <v/>
      </c>
      <c r="O180" s="1" t="str">
        <f>IF([1]Allegations!J181="","",[1]Allegations!J181)</f>
        <v>Not Reported (Employer - Manufacturing: General)</v>
      </c>
      <c r="P180" t="str">
        <f>IF([1]Allegations!N181="","",[1]Allegations!N181)</f>
        <v>No</v>
      </c>
      <c r="Q180" t="str">
        <f>IF([1]Allegations!O181="","",[1]Allegations!O181)</f>
        <v/>
      </c>
      <c r="R180" s="18" t="str">
        <f>IF(AND([1]Allegations!R181="",[1]Allegations!P181=""),"",IF(AND(NOT([1]Allegations!R181=""),[1]Allegations!P181=""),HYPERLINK([1]Allegations!R181),HYPERLINK([1]Allegations!P181)))</f>
        <v/>
      </c>
      <c r="S180" s="1" t="str">
        <f>IF([1]Allegations!Q181="","",[1]Allegations!Q181)</f>
        <v>The worker took the factory owner to court requesting compensation and the cost of a tuorist ticket. The Court rejected the law suit and ordered the worker to pay fees, finding a lack of proof for the claim of a health and safety breach.</v>
      </c>
      <c r="T180" t="str">
        <f t="shared" si="18"/>
        <v/>
      </c>
      <c r="U180" t="str">
        <f t="shared" si="19"/>
        <v/>
      </c>
      <c r="V180" t="str">
        <f t="shared" si="20"/>
        <v>x</v>
      </c>
      <c r="W180" t="str">
        <f t="shared" si="21"/>
        <v/>
      </c>
      <c r="X180" t="str">
        <f t="shared" si="22"/>
        <v/>
      </c>
      <c r="Y180" t="str">
        <f t="shared" si="23"/>
        <v/>
      </c>
      <c r="Z180" t="str">
        <f t="shared" si="24"/>
        <v>x</v>
      </c>
      <c r="AA180" s="1" t="str">
        <f t="shared" si="25"/>
        <v/>
      </c>
      <c r="AB180" s="19" t="str">
        <f t="shared" si="26"/>
        <v>Manufacturing: General</v>
      </c>
    </row>
    <row r="181" spans="1:28" x14ac:dyDescent="0.25">
      <c r="A181" s="1">
        <f>[1]Allegations!V182</f>
        <v>2523</v>
      </c>
      <c r="B181" t="str">
        <f>IF([1]Allegations!S182="Location unknown","Location unknown",VLOOKUP([1]Allegations!S182,[1]!map_alpha2[#Data],2,FALSE))</f>
        <v>Bahrain</v>
      </c>
      <c r="C181" s="17">
        <f>IF([1]Allegations!U182="","",[1]Allegations!U182)</f>
        <v>44452</v>
      </c>
      <c r="D181" s="18" t="str">
        <f>IF([1]Allegations!B182="","",HYPERLINK([1]Allegations!B182))</f>
        <v>https://www.business-humanrights.org/en/latest-news/bahrain-construction-workers-protest-ends-in-improved-living-conditions/</v>
      </c>
      <c r="E181" t="str">
        <f>IF([1]Allegations!M182="","",[1]Allegations!M182)</f>
        <v>News outlet</v>
      </c>
      <c r="F181" t="str">
        <f>IF([1]Allegations!L182="","",[1]Allegations!L182)</f>
        <v>Migrant &amp; immigrant workers (Unknown Number - IN - Construction);Migrant &amp; immigrant workers (Unknown Number - NP - Construction)</v>
      </c>
      <c r="G181" t="str">
        <f>IF([1]Allegations!T182="","",[1]Allegations!T182)</f>
        <v>Number unknown</v>
      </c>
      <c r="H181" t="str">
        <f>IF([1]Allegations!X182="","",[1]Allegations!X182)</f>
        <v>In September 2021, migrant workers (mostly from Nepal and India) at an unnamed construction company protested over poor living conditions.</v>
      </c>
      <c r="I181" s="1" t="str">
        <f>IF([1]Allegations!K182="","",[1]Allegations!K182)</f>
        <v>Precarious/unsuitable living conditions</v>
      </c>
      <c r="J181" t="str">
        <f>IF([1]Allegations!C182="","",[1]Allegations!C182)</f>
        <v/>
      </c>
      <c r="K181" t="str">
        <f>IF([1]Allegations!F182="","",[1]Allegations!F182)</f>
        <v/>
      </c>
      <c r="L181" t="str">
        <f>IF([1]Allegations!G182="","",[1]Allegations!G182)</f>
        <v/>
      </c>
      <c r="M181" t="str">
        <f>IF([1]Allegations!H182="","",[1]Allegations!H182)</f>
        <v/>
      </c>
      <c r="N181" t="str">
        <f>IF([1]Allegations!I182="","",[1]Allegations!I182)</f>
        <v/>
      </c>
      <c r="O181" s="1" t="str">
        <f>IF([1]Allegations!J182="","",[1]Allegations!J182)</f>
        <v>Not Reported (Employer - Construction)</v>
      </c>
      <c r="P181" t="str">
        <f>IF([1]Allegations!N182="","",[1]Allegations!N182)</f>
        <v>No</v>
      </c>
      <c r="Q181" t="str">
        <f>IF([1]Allegations!O182="","",[1]Allegations!O182)</f>
        <v/>
      </c>
      <c r="R181" s="18" t="str">
        <f>IF(AND([1]Allegations!R182="",[1]Allegations!P182=""),"",IF(AND(NOT([1]Allegations!R182=""),[1]Allegations!P182=""),HYPERLINK([1]Allegations!R182),HYPERLINK([1]Allegations!P182)))</f>
        <v/>
      </c>
      <c r="S181" s="1" t="str">
        <f>IF([1]Allegations!Q182="","",[1]Allegations!Q182)</f>
        <v>Following the intervention of labour authorities who visited the workers' camp, the company met workers' demands by correcting conditions and improving accommodation services. The workers ended the strike and returned to work.</v>
      </c>
      <c r="T181" t="str">
        <f t="shared" si="18"/>
        <v/>
      </c>
      <c r="U181" t="str">
        <f t="shared" si="19"/>
        <v/>
      </c>
      <c r="V181" t="str">
        <f t="shared" si="20"/>
        <v/>
      </c>
      <c r="W181" t="str">
        <f t="shared" si="21"/>
        <v>x</v>
      </c>
      <c r="X181" t="str">
        <f t="shared" si="22"/>
        <v/>
      </c>
      <c r="Y181" t="str">
        <f t="shared" si="23"/>
        <v/>
      </c>
      <c r="Z181" t="str">
        <f t="shared" si="24"/>
        <v/>
      </c>
      <c r="AA181" s="1" t="str">
        <f t="shared" si="25"/>
        <v/>
      </c>
      <c r="AB181" s="19" t="str">
        <f t="shared" si="26"/>
        <v>Construction</v>
      </c>
    </row>
    <row r="182" spans="1:28" x14ac:dyDescent="0.25">
      <c r="A182" s="1">
        <f>[1]Allegations!V183</f>
        <v>2466</v>
      </c>
      <c r="B182" t="str">
        <f>IF([1]Allegations!S183="Location unknown","Location unknown",VLOOKUP([1]Allegations!S183,[1]!map_alpha2[#Data],2,FALSE))</f>
        <v>United Arab Emirates</v>
      </c>
      <c r="C182" s="17">
        <f>IF([1]Allegations!U183="","",[1]Allegations!U183)</f>
        <v>44459</v>
      </c>
      <c r="D182" s="18" t="str">
        <f>IF([1]Allegations!B183="","",HYPERLINK([1]Allegations!B183))</f>
        <v>https://www.business-humanrights.org/en/latest-news/uae-turns-a-blind-eye-to-rampant-abuse-of-its-visit-visa-employer-pays-model-only-on-paper/</v>
      </c>
      <c r="E182" t="str">
        <f>IF([1]Allegations!M183="","",[1]Allegations!M183)</f>
        <v>NGO</v>
      </c>
      <c r="F182" t="str">
        <f>IF([1]Allegations!L183="","",[1]Allegations!L183)</f>
        <v>Migrant &amp; immigrant workers (1 - NP - Cleaning &amp; maintenance)</v>
      </c>
      <c r="G182">
        <f>IF([1]Allegations!T183="","",[1]Allegations!T183)</f>
        <v>1</v>
      </c>
      <c r="H182" t="str">
        <f>IF([1]Allegations!X183="","",[1]Allegations!X183)</f>
        <v>In September 2021, Migrant-Rights.org reported on the situation of migrant workers recruited in the UAE via visit visas, despite the Nepal government ban on workers travelling on visit visas for employment. One Nepali worker stated he got a job at a cleaning company in the UAE but is now expected to pay NPR 150,000 [USD 1,278] in recruitment fees. He has borrowed the money from a lender at 9% interest and that it will take six months to settle the loan. The worker was afraid to divulge the "well-known" company's name for fear he would lose his visa.</v>
      </c>
      <c r="I182" s="1" t="str">
        <f>IF([1]Allegations!K183="","",[1]Allegations!K183)</f>
        <v>Intimidation &amp; Threats;Recruitment Fees</v>
      </c>
      <c r="J182" t="str">
        <f>IF([1]Allegations!C183="","",[1]Allegations!C183)</f>
        <v/>
      </c>
      <c r="K182" t="str">
        <f>IF([1]Allegations!F183="","",[1]Allegations!F183)</f>
        <v/>
      </c>
      <c r="L182" t="str">
        <f>IF([1]Allegations!G183="","",[1]Allegations!G183)</f>
        <v/>
      </c>
      <c r="M182" t="str">
        <f>IF([1]Allegations!H183="","",[1]Allegations!H183)</f>
        <v/>
      </c>
      <c r="N182" t="str">
        <f>IF([1]Allegations!I183="","",[1]Allegations!I183)</f>
        <v/>
      </c>
      <c r="O182" s="1" t="str">
        <f>IF([1]Allegations!J183="","",[1]Allegations!J183)</f>
        <v>Not Reported (Employer - Cleaning &amp; maintenance)</v>
      </c>
      <c r="P182" t="str">
        <f>IF([1]Allegations!N183="","",[1]Allegations!N183)</f>
        <v>No</v>
      </c>
      <c r="Q182" t="str">
        <f>IF([1]Allegations!O183="","",[1]Allegations!O183)</f>
        <v/>
      </c>
      <c r="R182" s="18" t="str">
        <f>IF(AND([1]Allegations!R183="",[1]Allegations!P183=""),"",IF(AND(NOT([1]Allegations!R183=""),[1]Allegations!P183=""),HYPERLINK([1]Allegations!R183),HYPERLINK([1]Allegations!P183)))</f>
        <v/>
      </c>
      <c r="S182" s="1" t="str">
        <f>IF([1]Allegations!Q183="","",[1]Allegations!Q183)</f>
        <v>Not reported.</v>
      </c>
      <c r="T182" t="str">
        <f t="shared" si="18"/>
        <v>x</v>
      </c>
      <c r="U182" t="str">
        <f t="shared" si="19"/>
        <v/>
      </c>
      <c r="V182" t="str">
        <f t="shared" si="20"/>
        <v/>
      </c>
      <c r="W182" t="str">
        <f t="shared" si="21"/>
        <v/>
      </c>
      <c r="X182" t="str">
        <f t="shared" si="22"/>
        <v>x</v>
      </c>
      <c r="Y182" t="str">
        <f t="shared" si="23"/>
        <v/>
      </c>
      <c r="Z182" t="str">
        <f t="shared" si="24"/>
        <v/>
      </c>
      <c r="AA182" s="1" t="str">
        <f t="shared" si="25"/>
        <v/>
      </c>
      <c r="AB182" s="19" t="str">
        <f t="shared" si="26"/>
        <v>Cleaning &amp; maintenance</v>
      </c>
    </row>
    <row r="183" spans="1:28" x14ac:dyDescent="0.25">
      <c r="A183" s="1">
        <f>[1]Allegations!V184</f>
        <v>2447</v>
      </c>
      <c r="B183" t="str">
        <f>IF([1]Allegations!S184="Location unknown","Location unknown",VLOOKUP([1]Allegations!S184,[1]!map_alpha2[#Data],2,FALSE))</f>
        <v>United Arab Emirates</v>
      </c>
      <c r="C183" s="17">
        <f>IF([1]Allegations!U184="","",[1]Allegations!U184)</f>
        <v>44422</v>
      </c>
      <c r="D183" s="18" t="str">
        <f>IF([1]Allegations!B184="","",HYPERLINK([1]Allegations!B184))</f>
        <v>https://www.business-humanrights.org/en/latest-news/uae-two-asian-maintenance-workers-die-after-unlicensed-electrical-co-failed-to-meet-safety-requirements/</v>
      </c>
      <c r="E183" t="str">
        <f>IF([1]Allegations!M184="","",[1]Allegations!M184)</f>
        <v>News outlet</v>
      </c>
      <c r="F183" t="str">
        <f>IF([1]Allegations!L184="","",[1]Allegations!L184)</f>
        <v>Migrant &amp; immigrant workers (2 - Asia &amp; Pacific - Cleaning &amp; maintenance)</v>
      </c>
      <c r="G183">
        <f>IF([1]Allegations!T184="","",[1]Allegations!T184)</f>
        <v>2</v>
      </c>
      <c r="H183" t="str">
        <f>IF([1]Allegations!X184="","",[1]Allegations!X184)</f>
        <v>Two Asian maintenance workers died while carrying out servicing work on a fish pond in Dubai. The accident was attributed to poor and inadequate electrical wiring work provided by an unlicensed company that failed to meet safety requirements.</v>
      </c>
      <c r="I183" s="1" t="str">
        <f>IF([1]Allegations!K184="","",[1]Allegations!K184)</f>
        <v>Deaths;Health: General (including workplace health &amp; safety)</v>
      </c>
      <c r="J183" t="str">
        <f>IF([1]Allegations!C184="","",[1]Allegations!C184)</f>
        <v/>
      </c>
      <c r="K183" t="str">
        <f>IF([1]Allegations!F184="","",[1]Allegations!F184)</f>
        <v/>
      </c>
      <c r="L183" t="str">
        <f>IF([1]Allegations!G184="","",[1]Allegations!G184)</f>
        <v/>
      </c>
      <c r="M183" t="str">
        <f>IF([1]Allegations!H184="","",[1]Allegations!H184)</f>
        <v/>
      </c>
      <c r="N183" t="str">
        <f>IF([1]Allegations!I184="","",[1]Allegations!I184)</f>
        <v/>
      </c>
      <c r="O183" s="1" t="str">
        <f>IF([1]Allegations!J184="","",[1]Allegations!J184)</f>
        <v>Not Reported (Employer - Cleaning &amp; maintenance)</v>
      </c>
      <c r="P183" t="str">
        <f>IF([1]Allegations!N184="","",[1]Allegations!N184)</f>
        <v>No</v>
      </c>
      <c r="Q183" t="str">
        <f>IF([1]Allegations!O184="","",[1]Allegations!O184)</f>
        <v/>
      </c>
      <c r="R183" s="18" t="str">
        <f>IF(AND([1]Allegations!R184="",[1]Allegations!P184=""),"",IF(AND(NOT([1]Allegations!R184=""),[1]Allegations!P184=""),HYPERLINK([1]Allegations!R184),HYPERLINK([1]Allegations!P184)))</f>
        <v/>
      </c>
      <c r="S183" s="1" t="str">
        <f>IF([1]Allegations!Q184="","",[1]Allegations!Q184)</f>
        <v>The authorities initiated an investigation into the accident and the bodies of the workers were transferred to forensic medicine to determine the cause of the death.</v>
      </c>
      <c r="T183" t="str">
        <f t="shared" si="18"/>
        <v/>
      </c>
      <c r="U183" t="str">
        <f t="shared" si="19"/>
        <v/>
      </c>
      <c r="V183" t="str">
        <f t="shared" si="20"/>
        <v>x</v>
      </c>
      <c r="W183" t="str">
        <f t="shared" si="21"/>
        <v/>
      </c>
      <c r="X183" t="str">
        <f t="shared" si="22"/>
        <v/>
      </c>
      <c r="Y183" t="str">
        <f t="shared" si="23"/>
        <v/>
      </c>
      <c r="Z183" t="str">
        <f t="shared" si="24"/>
        <v/>
      </c>
      <c r="AA183" s="1" t="str">
        <f t="shared" si="25"/>
        <v>x</v>
      </c>
      <c r="AB183" s="19" t="str">
        <f t="shared" si="26"/>
        <v>Cleaning &amp; maintenance</v>
      </c>
    </row>
    <row r="184" spans="1:28" x14ac:dyDescent="0.25">
      <c r="A184" s="1">
        <f>[1]Allegations!V185</f>
        <v>2446</v>
      </c>
      <c r="B184" t="str">
        <f>IF([1]Allegations!S185="Location unknown","Location unknown",VLOOKUP([1]Allegations!S185,[1]!map_alpha2[#Data],2,FALSE))</f>
        <v>Saudi Arabia</v>
      </c>
      <c r="C184" s="17">
        <f>IF([1]Allegations!U185="","",[1]Allegations!U185)</f>
        <v>44408</v>
      </c>
      <c r="D184" s="18" t="str">
        <f>IF([1]Allegations!B185="","",HYPERLINK([1]Allegations!B185))</f>
        <v>https://www.business-humanrights.org/en/latest-news/saudi-arabia-female-kenyan-workers-stranded-abused-after-searching-for-work-via-home-recruitment-agency/</v>
      </c>
      <c r="E184" t="str">
        <f>IF([1]Allegations!M185="","",[1]Allegations!M185)</f>
        <v>News outlet</v>
      </c>
      <c r="F184" t="str">
        <f>IF([1]Allegations!L185="","",[1]Allegations!L185)</f>
        <v>Migrant &amp; immigrant workers (2 - KE - Domestic worker agencies)</v>
      </c>
      <c r="G184" t="str">
        <f>IF([1]Allegations!T185="","",[1]Allegations!T185)</f>
        <v>Number unknown</v>
      </c>
      <c r="H184" t="str">
        <f>IF([1]Allegations!X185="","",[1]Allegations!X185)</f>
        <v>A group of female Kenyan workers, who traveled to Saudi Arabia in search of work through a recruiting agency in Kenya, alleged that they have been enduring devastating living conditions for three months. They claimed that they have been locked up together in a house, with little or no access to food, water, medical care or other basic necessities. The workers also alleged that they were denied access to their phones. One of the workers further said that there were many cases of severe assaults by employers, some of which resulted in paralysis.</v>
      </c>
      <c r="I184" s="1" t="str">
        <f>IF([1]Allegations!K185="","",[1]Allegations!K185)</f>
        <v>Beatings &amp; violence;Denial of Freedom of Expression/Assembly;Health: General (including workplace health &amp; safety);Imprisonment;Injuries;Precarious/unsuitable living conditions;Restricted Mobility;Right to food</v>
      </c>
      <c r="J184" t="str">
        <f>IF([1]Allegations!C185="","",[1]Allegations!C185)</f>
        <v/>
      </c>
      <c r="K184" t="str">
        <f>IF([1]Allegations!F185="","",[1]Allegations!F185)</f>
        <v/>
      </c>
      <c r="L184" t="str">
        <f>IF([1]Allegations!G185="","",[1]Allegations!G185)</f>
        <v/>
      </c>
      <c r="M184" t="str">
        <f>IF([1]Allegations!H185="","",[1]Allegations!H185)</f>
        <v/>
      </c>
      <c r="N184" t="str">
        <f>IF([1]Allegations!I185="","",[1]Allegations!I185)</f>
        <v/>
      </c>
      <c r="O184" s="1" t="str">
        <f>IF([1]Allegations!J185="","",[1]Allegations!J185)</f>
        <v>Not Reported (Recruiter - Recruitment agencies)</v>
      </c>
      <c r="P184" t="str">
        <f>IF([1]Allegations!N185="","",[1]Allegations!N185)</f>
        <v>No</v>
      </c>
      <c r="Q184" t="str">
        <f>IF([1]Allegations!O185="","",[1]Allegations!O185)</f>
        <v/>
      </c>
      <c r="R184" s="18" t="str">
        <f>IF(AND([1]Allegations!R185="",[1]Allegations!P185=""),"",IF(AND(NOT([1]Allegations!R185=""),[1]Allegations!P185=""),HYPERLINK([1]Allegations!R185),HYPERLINK([1]Allegations!P185)))</f>
        <v/>
      </c>
      <c r="S184" s="1" t="str">
        <f>IF([1]Allegations!Q185="","",[1]Allegations!Q185)</f>
        <v>The workers recorded a video appealing to their government to help them to return home.</v>
      </c>
      <c r="T184" t="str">
        <f t="shared" si="18"/>
        <v/>
      </c>
      <c r="U184" t="str">
        <f t="shared" si="19"/>
        <v>x</v>
      </c>
      <c r="V184" t="str">
        <f t="shared" si="20"/>
        <v>x</v>
      </c>
      <c r="W184" t="str">
        <f t="shared" si="21"/>
        <v>x</v>
      </c>
      <c r="X184" t="str">
        <f t="shared" si="22"/>
        <v>x</v>
      </c>
      <c r="Y184" t="str">
        <f t="shared" si="23"/>
        <v/>
      </c>
      <c r="Z184" t="str">
        <f t="shared" si="24"/>
        <v>x</v>
      </c>
      <c r="AA184" s="1" t="str">
        <f t="shared" si="25"/>
        <v/>
      </c>
      <c r="AB184" s="19" t="str">
        <f t="shared" si="26"/>
        <v>Recruitment agencies</v>
      </c>
    </row>
    <row r="185" spans="1:28" x14ac:dyDescent="0.25">
      <c r="A185" s="1">
        <f>[1]Allegations!V186</f>
        <v>2441</v>
      </c>
      <c r="B185" t="str">
        <f>IF([1]Allegations!S186="Location unknown","Location unknown",VLOOKUP([1]Allegations!S186,[1]!map_alpha2[#Data],2,FALSE))</f>
        <v>United Arab Emirates</v>
      </c>
      <c r="C185" s="17">
        <f>IF([1]Allegations!U186="","",[1]Allegations!U186)</f>
        <v>44391</v>
      </c>
      <c r="D185" s="18" t="str">
        <f>IF([1]Allegations!B186="","",HYPERLINK([1]Allegations!B186))</f>
        <v>https://www.business-humanrights.org/en/latest-news/uae-construction-co-to-compensate-permanently-disabled-migrant-worker-after-co-site-engineer-found-guilty-of-negligence/</v>
      </c>
      <c r="E185" t="str">
        <f>IF([1]Allegations!M186="","",[1]Allegations!M186)</f>
        <v>News outlet</v>
      </c>
      <c r="F185" t="str">
        <f>IF([1]Allegations!L186="","",[1]Allegations!L186)</f>
        <v>Migrant &amp; immigrant workers (1 - Asia &amp; Pacific - Construction)</v>
      </c>
      <c r="G185">
        <f>IF([1]Allegations!T186="","",[1]Allegations!T186)</f>
        <v>1</v>
      </c>
      <c r="H185" t="str">
        <f>IF([1]Allegations!X186="","",[1]Allegations!X186)</f>
        <v>An Asian construction worker sustained physical trauma in an accident at a work site.</v>
      </c>
      <c r="I185" s="1" t="str">
        <f>IF([1]Allegations!K186="","",[1]Allegations!K186)</f>
        <v>Health: General (including workplace health &amp; safety);Injuries</v>
      </c>
      <c r="J185" t="str">
        <f>IF([1]Allegations!C186="","",[1]Allegations!C186)</f>
        <v/>
      </c>
      <c r="K185" t="str">
        <f>IF([1]Allegations!F186="","",[1]Allegations!F186)</f>
        <v/>
      </c>
      <c r="L185" t="str">
        <f>IF([1]Allegations!G186="","",[1]Allegations!G186)</f>
        <v/>
      </c>
      <c r="M185" t="str">
        <f>IF([1]Allegations!H186="","",[1]Allegations!H186)</f>
        <v/>
      </c>
      <c r="N185" t="str">
        <f>IF([1]Allegations!I186="","",[1]Allegations!I186)</f>
        <v/>
      </c>
      <c r="O185" s="1" t="str">
        <f>IF([1]Allegations!J186="","",[1]Allegations!J186)</f>
        <v>Not Reported (Employer - Construction)</v>
      </c>
      <c r="P185" t="str">
        <f>IF([1]Allegations!N186="","",[1]Allegations!N186)</f>
        <v>No</v>
      </c>
      <c r="Q185" t="str">
        <f>IF([1]Allegations!O186="","",[1]Allegations!O186)</f>
        <v/>
      </c>
      <c r="R185" s="18" t="str">
        <f>IF(AND([1]Allegations!R186="",[1]Allegations!P186=""),"",IF(AND(NOT([1]Allegations!R186=""),[1]Allegations!P186=""),HYPERLINK([1]Allegations!R186),HYPERLINK([1]Allegations!P186)))</f>
        <v/>
      </c>
      <c r="S185" s="1" t="str">
        <f>IF([1]Allegations!Q186="","",[1]Allegations!Q186)</f>
        <v>In July 2021 the Abu Dhabi Criminal Court found the construction company and its site engineer guilty of negligence. They were ordered to pay the worker compensation.</v>
      </c>
      <c r="T185" t="str">
        <f t="shared" si="18"/>
        <v/>
      </c>
      <c r="U185" t="str">
        <f t="shared" si="19"/>
        <v/>
      </c>
      <c r="V185" t="str">
        <f t="shared" si="20"/>
        <v>x</v>
      </c>
      <c r="W185" t="str">
        <f t="shared" si="21"/>
        <v/>
      </c>
      <c r="X185" t="str">
        <f t="shared" si="22"/>
        <v/>
      </c>
      <c r="Y185" t="str">
        <f t="shared" si="23"/>
        <v/>
      </c>
      <c r="Z185" t="str">
        <f t="shared" si="24"/>
        <v>x</v>
      </c>
      <c r="AA185" s="1" t="str">
        <f t="shared" si="25"/>
        <v/>
      </c>
      <c r="AB185" s="19" t="str">
        <f t="shared" si="26"/>
        <v>Construction</v>
      </c>
    </row>
    <row r="186" spans="1:28" x14ac:dyDescent="0.25">
      <c r="A186" s="1">
        <f>[1]Allegations!V187</f>
        <v>2436</v>
      </c>
      <c r="B186" t="str">
        <f>IF([1]Allegations!S187="Location unknown","Location unknown",VLOOKUP([1]Allegations!S187,[1]!map_alpha2[#Data],2,FALSE))</f>
        <v>Saudi Arabia</v>
      </c>
      <c r="C186" s="17">
        <f>IF([1]Allegations!U187="","",[1]Allegations!U187)</f>
        <v>44377</v>
      </c>
      <c r="D186" s="18" t="str">
        <f>IF([1]Allegations!B187="","",HYPERLINK([1]Allegations!B187))</f>
        <v>https://www.business-humanrights.org/en/latest-news/crying-out-for-justice-wage-theft-against-migrant-workers-during-covid-19-vol2-2/</v>
      </c>
      <c r="E186" t="str">
        <f>IF([1]Allegations!M187="","",[1]Allegations!M187)</f>
        <v>NGO</v>
      </c>
      <c r="F186" t="str">
        <f>IF([1]Allegations!L187="","",[1]Allegations!L187)</f>
        <v>Migrant &amp; immigrant workers (1 - IN - Food &amp; beverage)</v>
      </c>
      <c r="G186">
        <f>IF([1]Allegations!T187="","",[1]Allegations!T187)</f>
        <v>1</v>
      </c>
      <c r="H186" t="str">
        <f>IF([1]Allegations!X187="","",[1]Allegations!X187)</f>
        <v>In June 2021, Migrant Forum Asia released the second volume of its analysis report “Crying out for Justice: Wage theft against migrant workers during COVID-19”, analysing 1,113 cases documented between January and May 2021. Among those recorded was a case of an Indian worker who was recruited through a recruiting agent to work as driver at an Indian household in Saudi Arabia. However, he was cheated and taken to an Arab’s family for work. The family runs a bakery and he was asked to work in packing and cleaning, then he was shifted to sales. He alleged that he did not receive wages since November 2020. When he asked about his wages, they accused him of stealing 60,000 Saudi Riyals (approx. USD 16,000). He alleged that he was forced to sign a paper in Arabic which says that he owes them 60,000 Saudi Riyals and that his passport was withheld so that he cannot return home.</v>
      </c>
      <c r="I186" s="1" t="str">
        <f>IF([1]Allegations!K187="","",[1]Allegations!K187)</f>
        <v>Contract Substitution;Intimidation &amp; Threats;Non-payment of Wages;Restricted Mobility;Withholding Passports</v>
      </c>
      <c r="J186" t="str">
        <f>IF([1]Allegations!C187="","",[1]Allegations!C187)</f>
        <v/>
      </c>
      <c r="K186" t="str">
        <f>IF([1]Allegations!F187="","",[1]Allegations!F187)</f>
        <v/>
      </c>
      <c r="L186" t="str">
        <f>IF([1]Allegations!G187="","",[1]Allegations!G187)</f>
        <v/>
      </c>
      <c r="M186" t="str">
        <f>IF([1]Allegations!H187="","",[1]Allegations!H187)</f>
        <v/>
      </c>
      <c r="N186" t="str">
        <f>IF([1]Allegations!I187="","",[1]Allegations!I187)</f>
        <v/>
      </c>
      <c r="O186" s="1" t="str">
        <f>IF([1]Allegations!J187="","",[1]Allegations!J187)</f>
        <v>Not Reported (Employer - Food &amp; beverage);Not Reported (Recruiter - Recruitment agencies)</v>
      </c>
      <c r="P186" t="str">
        <f>IF([1]Allegations!N187="","",[1]Allegations!N187)</f>
        <v>No</v>
      </c>
      <c r="Q186" t="str">
        <f>IF([1]Allegations!O187="","",[1]Allegations!O187)</f>
        <v/>
      </c>
      <c r="R186" s="18" t="str">
        <f>IF(AND([1]Allegations!R187="",[1]Allegations!P187=""),"",IF(AND(NOT([1]Allegations!R187=""),[1]Allegations!P187=""),HYPERLINK([1]Allegations!R187),HYPERLINK([1]Allegations!P187)))</f>
        <v/>
      </c>
      <c r="S186" s="1" t="str">
        <f>IF([1]Allegations!Q187="","",[1]Allegations!Q187)</f>
        <v>None reported.</v>
      </c>
      <c r="T186" t="str">
        <f t="shared" si="18"/>
        <v>x</v>
      </c>
      <c r="U186" t="str">
        <f t="shared" si="19"/>
        <v>x</v>
      </c>
      <c r="V186" t="str">
        <f t="shared" si="20"/>
        <v/>
      </c>
      <c r="W186" t="str">
        <f t="shared" si="21"/>
        <v/>
      </c>
      <c r="X186" t="str">
        <f t="shared" si="22"/>
        <v>x</v>
      </c>
      <c r="Y186" t="str">
        <f t="shared" si="23"/>
        <v/>
      </c>
      <c r="Z186" t="str">
        <f t="shared" si="24"/>
        <v/>
      </c>
      <c r="AA186" s="1" t="str">
        <f t="shared" si="25"/>
        <v/>
      </c>
      <c r="AB186" s="19" t="str">
        <f t="shared" si="26"/>
        <v>Food &amp; beverage;Recruitment agencies</v>
      </c>
    </row>
    <row r="187" spans="1:28" x14ac:dyDescent="0.25">
      <c r="A187" s="1">
        <f>[1]Allegations!V188</f>
        <v>2434</v>
      </c>
      <c r="B187" t="str">
        <f>IF([1]Allegations!S188="Location unknown","Location unknown",VLOOKUP([1]Allegations!S188,[1]!map_alpha2[#Data],2,FALSE))</f>
        <v>United Arab Emirates</v>
      </c>
      <c r="C187" s="17">
        <f>IF([1]Allegations!U188="","",[1]Allegations!U188)</f>
        <v>44365</v>
      </c>
      <c r="D187" s="18" t="str">
        <f>IF([1]Allegations!B188="","",HYPERLINK([1]Allegations!B188))</f>
        <v>https://www.business-humanrights.org/en/latest-news/uae-indian-engineer-terminated-during-covid-19-still-fighting-court-case-for-6-months-unpaid-wages-benefits/</v>
      </c>
      <c r="E187" t="str">
        <f>IF([1]Allegations!M188="","",[1]Allegations!M188)</f>
        <v>NGO</v>
      </c>
      <c r="F187" t="str">
        <f>IF([1]Allegations!L188="","",[1]Allegations!L188)</f>
        <v>Migrant &amp; immigrant workers (1 - IN - Construction);Migrant &amp; immigrant workers (Unknown Number - Unknown Location - Construction)</v>
      </c>
      <c r="G187" t="str">
        <f>IF([1]Allegations!T188="","",[1]Allegations!T188)</f>
        <v>Number unknown</v>
      </c>
      <c r="H187" t="str">
        <f>IF([1]Allegations!X188="","",[1]Allegations!X188)</f>
        <v>An Indian engineer alleged that that he has not been paid his salaries and other benefits after being laid off by his company. He has been fighting a case in  a UAE court for his unpaid salaries and benefits. He further said that majority of the 2,000 workers of the company were  laid off post-COVID-19. Blue-collar workers  were allegedly forced by the company to quit the UAE after agreeing for 1/10th of their unpaid salary.</v>
      </c>
      <c r="I187" s="1" t="str">
        <f>IF([1]Allegations!K188="","",[1]Allegations!K188)</f>
        <v>Intimidation &amp; Threats;Non-payment of Wages;Precarious/unsuitable living conditions;Right to food</v>
      </c>
      <c r="J187" t="str">
        <f>IF([1]Allegations!C188="","",[1]Allegations!C188)</f>
        <v/>
      </c>
      <c r="K187" t="str">
        <f>IF([1]Allegations!F188="","",[1]Allegations!F188)</f>
        <v/>
      </c>
      <c r="L187" t="str">
        <f>IF([1]Allegations!G188="","",[1]Allegations!G188)</f>
        <v/>
      </c>
      <c r="M187" t="str">
        <f>IF([1]Allegations!H188="","",[1]Allegations!H188)</f>
        <v/>
      </c>
      <c r="N187" t="str">
        <f>IF([1]Allegations!I188="","",[1]Allegations!I188)</f>
        <v/>
      </c>
      <c r="O187" s="1" t="str">
        <f>IF([1]Allegations!J188="","",[1]Allegations!J188)</f>
        <v>Not Reported (Employer - Construction)</v>
      </c>
      <c r="P187" t="str">
        <f>IF([1]Allegations!N188="","",[1]Allegations!N188)</f>
        <v>No</v>
      </c>
      <c r="Q187" t="str">
        <f>IF([1]Allegations!O188="","",[1]Allegations!O188)</f>
        <v/>
      </c>
      <c r="R187" s="18" t="str">
        <f>IF(AND([1]Allegations!R188="",[1]Allegations!P188=""),"",IF(AND(NOT([1]Allegations!R188=""),[1]Allegations!P188=""),HYPERLINK([1]Allegations!R188),HYPERLINK([1]Allegations!P188)))</f>
        <v/>
      </c>
      <c r="S187" s="1" t="str">
        <f>IF([1]Allegations!Q188="","",[1]Allegations!Q188)</f>
        <v>None reported.</v>
      </c>
      <c r="T187" t="str">
        <f t="shared" si="18"/>
        <v>x</v>
      </c>
      <c r="U187" t="str">
        <f t="shared" si="19"/>
        <v/>
      </c>
      <c r="V187" t="str">
        <f t="shared" si="20"/>
        <v/>
      </c>
      <c r="W187" t="str">
        <f t="shared" si="21"/>
        <v>x</v>
      </c>
      <c r="X187" t="str">
        <f t="shared" si="22"/>
        <v>x</v>
      </c>
      <c r="Y187" t="str">
        <f t="shared" si="23"/>
        <v/>
      </c>
      <c r="Z187" t="str">
        <f t="shared" si="24"/>
        <v/>
      </c>
      <c r="AA187" s="1" t="str">
        <f t="shared" si="25"/>
        <v/>
      </c>
      <c r="AB187" s="19" t="str">
        <f t="shared" si="26"/>
        <v>Construction</v>
      </c>
    </row>
    <row r="188" spans="1:28" x14ac:dyDescent="0.25">
      <c r="A188" s="1">
        <f>[1]Allegations!V189</f>
        <v>2422</v>
      </c>
      <c r="B188" t="str">
        <f>IF([1]Allegations!S189="Location unknown","Location unknown",VLOOKUP([1]Allegations!S189,[1]!map_alpha2[#Data],2,FALSE))</f>
        <v>United Arab Emirates</v>
      </c>
      <c r="C188" s="17">
        <f>IF([1]Allegations!U189="","",[1]Allegations!U189)</f>
        <v>44331</v>
      </c>
      <c r="D188" s="18" t="str">
        <f>IF([1]Allegations!B189="","",HYPERLINK([1]Allegations!B189))</f>
        <v>https://www.business-humanrights.org/en/latest-news/uae-employer-illegally-asked-worker-to-pay-hiring-costs-upon-resignation/</v>
      </c>
      <c r="E188" t="str">
        <f>IF([1]Allegations!M189="","",[1]Allegations!M189)</f>
        <v>News outlet</v>
      </c>
      <c r="F188" t="str">
        <f>IF([1]Allegations!L189="","",[1]Allegations!L189)</f>
        <v>Migrant &amp; immigrant workers (1 - Unknown Location - Hotel)</v>
      </c>
      <c r="G188">
        <f>IF([1]Allegations!T189="","",[1]Allegations!T189)</f>
        <v>1</v>
      </c>
      <c r="H188" t="str">
        <f>IF([1]Allegations!X189="","",[1]Allegations!X189)</f>
        <v>A migrant worker alleged that his employer asked him to pay Dh 3,700 (approx. USD 1000) for employment fees upon resignation.</v>
      </c>
      <c r="I188" s="1" t="str">
        <f>IF([1]Allegations!K189="","",[1]Allegations!K189)</f>
        <v>Recruitment Fees</v>
      </c>
      <c r="J188" t="str">
        <f>IF([1]Allegations!C189="","",[1]Allegations!C189)</f>
        <v/>
      </c>
      <c r="K188" t="str">
        <f>IF([1]Allegations!F189="","",[1]Allegations!F189)</f>
        <v/>
      </c>
      <c r="L188" t="str">
        <f>IF([1]Allegations!G189="","",[1]Allegations!G189)</f>
        <v/>
      </c>
      <c r="M188" t="str">
        <f>IF([1]Allegations!H189="","",[1]Allegations!H189)</f>
        <v/>
      </c>
      <c r="N188" t="str">
        <f>IF([1]Allegations!I189="","",[1]Allegations!I189)</f>
        <v/>
      </c>
      <c r="O188" s="1" t="str">
        <f>IF([1]Allegations!J189="","",[1]Allegations!J189)</f>
        <v>Not Reported (Employer - Hotel)</v>
      </c>
      <c r="P188" t="str">
        <f>IF([1]Allegations!N189="","",[1]Allegations!N189)</f>
        <v>No</v>
      </c>
      <c r="Q188" t="str">
        <f>IF([1]Allegations!O189="","",[1]Allegations!O189)</f>
        <v/>
      </c>
      <c r="R188" s="18" t="str">
        <f>IF(AND([1]Allegations!R189="",[1]Allegations!P189=""),"",IF(AND(NOT([1]Allegations!R189=""),[1]Allegations!P189=""),HYPERLINK([1]Allegations!R189),HYPERLINK([1]Allegations!P189)))</f>
        <v/>
      </c>
      <c r="S188" s="1" t="str">
        <f>IF([1]Allegations!Q189="","",[1]Allegations!Q189)</f>
        <v>None reported.</v>
      </c>
      <c r="T188" t="str">
        <f t="shared" si="18"/>
        <v>x</v>
      </c>
      <c r="U188" t="str">
        <f t="shared" si="19"/>
        <v/>
      </c>
      <c r="V188" t="str">
        <f t="shared" si="20"/>
        <v/>
      </c>
      <c r="W188" t="str">
        <f t="shared" si="21"/>
        <v/>
      </c>
      <c r="X188" t="str">
        <f t="shared" si="22"/>
        <v/>
      </c>
      <c r="Y188" t="str">
        <f t="shared" si="23"/>
        <v/>
      </c>
      <c r="Z188" t="str">
        <f t="shared" si="24"/>
        <v/>
      </c>
      <c r="AA188" s="1" t="str">
        <f t="shared" si="25"/>
        <v/>
      </c>
      <c r="AB188" s="19" t="str">
        <f t="shared" si="26"/>
        <v>Hotel</v>
      </c>
    </row>
    <row r="189" spans="1:28" x14ac:dyDescent="0.25">
      <c r="A189" s="1">
        <f>[1]Allegations!V190</f>
        <v>2376</v>
      </c>
      <c r="B189" t="str">
        <f>IF([1]Allegations!S190="Location unknown","Location unknown",VLOOKUP([1]Allegations!S190,[1]!map_alpha2[#Data],2,FALSE))</f>
        <v>Saudi Arabia</v>
      </c>
      <c r="C189" s="17">
        <f>IF([1]Allegations!U190="","",[1]Allegations!U190)</f>
        <v>44200</v>
      </c>
      <c r="D189" s="18" t="str">
        <f>IF([1]Allegations!B190="","",HYPERLINK([1]Allegations!B190))</f>
        <v>https://www.business-humanrights.org/en/latest-news/kenya-recruitment-agency-says-it-is-not-responsible-for-conduct-of-employers-after-allegations-of-torture-of-immigrant-worker-in-saudi-arabia/</v>
      </c>
      <c r="E189" t="str">
        <f>IF([1]Allegations!M190="","",[1]Allegations!M190)</f>
        <v>News outlet</v>
      </c>
      <c r="F189" t="str">
        <f>IF([1]Allegations!L190="","",[1]Allegations!L190)</f>
        <v>Migrant &amp; immigrant workers (1 - KE - Domestic worker agencies)</v>
      </c>
      <c r="G189">
        <f>IF([1]Allegations!T190="","",[1]Allegations!T190)</f>
        <v>1</v>
      </c>
      <c r="H189" t="str">
        <f>IF([1]Allegations!X190="","",[1]Allegations!X190)</f>
        <v>In January 2021, The Kenya Standard reported on the case of a domestic worker who was being physically abused by her employer in Saudi Arabia. Allegedly, the agency that had placed her told her she was being recruited for a position in Australia, and when she tried to contact them about the abuse they were not taking her calls.</v>
      </c>
      <c r="I189" s="1" t="str">
        <f>IF([1]Allegations!K190="","",[1]Allegations!K190)</f>
        <v>Beatings &amp; violence;Human Trafficking;Restricted Mobility</v>
      </c>
      <c r="J189" t="str">
        <f>IF([1]Allegations!C190="","",[1]Allegations!C190)</f>
        <v/>
      </c>
      <c r="K189" t="str">
        <f>IF([1]Allegations!F190="","",[1]Allegations!F190)</f>
        <v/>
      </c>
      <c r="L189" t="str">
        <f>IF([1]Allegations!G190="","",[1]Allegations!G190)</f>
        <v/>
      </c>
      <c r="M189" t="str">
        <f>IF([1]Allegations!H190="","",[1]Allegations!H190)</f>
        <v/>
      </c>
      <c r="N189" t="str">
        <f>IF([1]Allegations!I190="","",[1]Allegations!I190)</f>
        <v/>
      </c>
      <c r="O189" s="1" t="str">
        <f>IF([1]Allegations!J190="","",[1]Allegations!J190)</f>
        <v>Not Reported (Recruiter - Recruitment agencies)</v>
      </c>
      <c r="P189" t="str">
        <f>IF([1]Allegations!N190="","",[1]Allegations!N190)</f>
        <v>No</v>
      </c>
      <c r="Q189" t="str">
        <f>IF([1]Allegations!O190="","",[1]Allegations!O190)</f>
        <v/>
      </c>
      <c r="R189" s="18" t="str">
        <f>IF(AND([1]Allegations!R190="",[1]Allegations!P190=""),"",IF(AND(NOT([1]Allegations!R190=""),[1]Allegations!P190=""),HYPERLINK([1]Allegations!R190),HYPERLINK([1]Allegations!P190)))</f>
        <v/>
      </c>
      <c r="S189" s="1" t="str">
        <f>IF([1]Allegations!Q190="","",[1]Allegations!Q190)</f>
        <v>A relative of the worker called the agency that had recruited her; a representative stated that the firm only connected workers and employers and denied responsibility for the workers' welfare.</v>
      </c>
      <c r="T189" t="str">
        <f t="shared" si="18"/>
        <v/>
      </c>
      <c r="U189" t="str">
        <f t="shared" si="19"/>
        <v>x</v>
      </c>
      <c r="V189" t="str">
        <f t="shared" si="20"/>
        <v/>
      </c>
      <c r="W189" t="str">
        <f t="shared" si="21"/>
        <v/>
      </c>
      <c r="X189" t="str">
        <f t="shared" si="22"/>
        <v>x</v>
      </c>
      <c r="Y189" t="str">
        <f t="shared" si="23"/>
        <v>x</v>
      </c>
      <c r="Z189" t="str">
        <f t="shared" si="24"/>
        <v/>
      </c>
      <c r="AA189" s="1" t="str">
        <f t="shared" si="25"/>
        <v/>
      </c>
      <c r="AB189" s="19" t="str">
        <f t="shared" si="26"/>
        <v>Recruitment agencies</v>
      </c>
    </row>
    <row r="190" spans="1:28" x14ac:dyDescent="0.25">
      <c r="A190" s="1">
        <f>[1]Allegations!V191</f>
        <v>2687</v>
      </c>
      <c r="B190" t="str">
        <f>IF([1]Allegations!S191="Location unknown","Location unknown",VLOOKUP([1]Allegations!S191,[1]!map_alpha2[#Data],2,FALSE))</f>
        <v>Kuwait</v>
      </c>
      <c r="C190" s="17">
        <f>IF([1]Allegations!U191="","",[1]Allegations!U191)</f>
        <v>44306</v>
      </c>
      <c r="D190" s="18" t="str">
        <f>IF([1]Allegations!B191="","",HYPERLINK([1]Allegations!B191))</f>
        <v>https://www.business-humanrights.org/en/latest-news/video-egyptian-school-guard-in-kuwait-cries-after-not-receiving-salary-for-5-months/</v>
      </c>
      <c r="E190" t="str">
        <f>IF([1]Allegations!M191="","",[1]Allegations!M191)</f>
        <v>News outlet</v>
      </c>
      <c r="F190" t="str">
        <f>IF([1]Allegations!L191="","",[1]Allegations!L191)</f>
        <v>Migrant &amp; immigrant workers (1 - EG - Security companies);Migrant &amp; immigrant workers (299 - Unknown Location - Security companies)</v>
      </c>
      <c r="G190">
        <f>IF([1]Allegations!T191="","",[1]Allegations!T191)</f>
        <v>300</v>
      </c>
      <c r="H190" t="str">
        <f>IF([1]Allegations!X191="","",[1]Allegations!X191)</f>
        <v>An Egyptian school guard (caretaker) alleged that he did not receive his wages for 5 months. The worker said that he is one of 300 caretakers, employed by a company contracted by the Ministry of Education, who have not received their wages.</v>
      </c>
      <c r="I190" s="1" t="str">
        <f>IF([1]Allegations!K191="","",[1]Allegations!K191)</f>
        <v>Non-payment of Wages</v>
      </c>
      <c r="J190" t="str">
        <f>IF([1]Allegations!C191="","",[1]Allegations!C191)</f>
        <v/>
      </c>
      <c r="K190" t="str">
        <f>IF([1]Allegations!F191="","",[1]Allegations!F191)</f>
        <v/>
      </c>
      <c r="L190" t="str">
        <f>IF([1]Allegations!G191="","",[1]Allegations!G191)</f>
        <v/>
      </c>
      <c r="M190" t="str">
        <f>IF([1]Allegations!H191="","",[1]Allegations!H191)</f>
        <v/>
      </c>
      <c r="N190" t="str">
        <f>IF([1]Allegations!I191="","",[1]Allegations!I191)</f>
        <v/>
      </c>
      <c r="O190" s="1" t="str">
        <f>IF([1]Allegations!J191="","",[1]Allegations!J191)</f>
        <v>Government (Client - Sector not reported/applicable);Not Reported (Labour Supplier - Labour supplier)</v>
      </c>
      <c r="P190" t="str">
        <f>IF([1]Allegations!N191="","",[1]Allegations!N191)</f>
        <v>No</v>
      </c>
      <c r="Q190" t="str">
        <f>IF([1]Allegations!O191="","",[1]Allegations!O191)</f>
        <v/>
      </c>
      <c r="R190" s="18" t="str">
        <f>IF(AND([1]Allegations!R191="",[1]Allegations!P191=""),"",IF(AND(NOT([1]Allegations!R191=""),[1]Allegations!P191=""),HYPERLINK([1]Allegations!R191),HYPERLINK([1]Allegations!P191)))</f>
        <v/>
      </c>
      <c r="S190" s="1" t="str">
        <f>IF([1]Allegations!Q191="","",[1]Allegations!Q191)</f>
        <v>The government investigated the incident. The Public Authority for Manpower gave the company 24 hours to pay all delayed wages to its workers.</v>
      </c>
      <c r="T190" t="str">
        <f t="shared" si="18"/>
        <v>x</v>
      </c>
      <c r="U190" t="str">
        <f t="shared" si="19"/>
        <v/>
      </c>
      <c r="V190" t="str">
        <f t="shared" si="20"/>
        <v/>
      </c>
      <c r="W190" t="str">
        <f t="shared" si="21"/>
        <v/>
      </c>
      <c r="X190" t="str">
        <f t="shared" si="22"/>
        <v/>
      </c>
      <c r="Y190" t="str">
        <f t="shared" si="23"/>
        <v/>
      </c>
      <c r="Z190" t="str">
        <f t="shared" si="24"/>
        <v/>
      </c>
      <c r="AA190" s="1" t="str">
        <f t="shared" si="25"/>
        <v/>
      </c>
      <c r="AB190" s="19" t="str">
        <f t="shared" si="26"/>
        <v>Sector not reported/applicable;Labour supplier</v>
      </c>
    </row>
    <row r="191" spans="1:28" x14ac:dyDescent="0.25">
      <c r="A191" s="1">
        <f>[1]Allegations!V192</f>
        <v>3543</v>
      </c>
      <c r="B191" t="str">
        <f>IF([1]Allegations!S192="Location unknown","Location unknown",VLOOKUP([1]Allegations!S192,[1]!map_alpha2[#Data],2,FALSE))</f>
        <v>United Arab Emirates</v>
      </c>
      <c r="C191" s="17">
        <f>IF([1]Allegations!U192="","",[1]Allegations!U192)</f>
        <v>44672</v>
      </c>
      <c r="D191" s="18" t="str">
        <f>IF([1]Allegations!B192="","",HYPERLINK([1]Allegations!B192))</f>
        <v>https://www.business-humanrights.org/en/latest-news/gulf-migrant-workers-face-pressure-to-put-in-extra-work-despite-reduction-of-work-hours-during-ramadan-citing-fear-of-pay-cuts/</v>
      </c>
      <c r="E191" t="str">
        <f>IF([1]Allegations!M192="","",[1]Allegations!M192)</f>
        <v>News outlet</v>
      </c>
      <c r="F191" t="str">
        <f>IF([1]Allegations!L192="","",[1]Allegations!L192)</f>
        <v>Migrant &amp; immigrant workers (1 - PK - Catering &amp; food services)</v>
      </c>
      <c r="G191">
        <f>IF([1]Allegations!T192="","",[1]Allegations!T192)</f>
        <v>1</v>
      </c>
      <c r="H191" t="str">
        <f>IF([1]Allegations!X192="","",[1]Allegations!X192)</f>
        <v>The Holy month of Ramadan posed a new set of challenges for muslim migrant workers wishing to fast but find themselves unable to due to working conditions. Ahmad Mohsin, a food delivery worker from Pakistan, said he had to work in 34C weather during the day which really affected his mental and physical wellbeing. Scaling back on the number of deliveries was not an option because instead of a fixed salary his pay is dependent on the number of deliveries.</v>
      </c>
      <c r="I191" s="1" t="str">
        <f>IF([1]Allegations!K192="","",[1]Allegations!K192)</f>
        <v>Health: General (including workplace health &amp; safety);Non-payment of Wages</v>
      </c>
      <c r="J191" t="str">
        <f>IF([1]Allegations!C192="","",[1]Allegations!C192)</f>
        <v/>
      </c>
      <c r="K191" t="str">
        <f>IF([1]Allegations!F192="","",[1]Allegations!F192)</f>
        <v/>
      </c>
      <c r="L191" t="str">
        <f>IF([1]Allegations!G192="","",[1]Allegations!G192)</f>
        <v/>
      </c>
      <c r="M191" t="str">
        <f>IF([1]Allegations!H192="","",[1]Allegations!H192)</f>
        <v/>
      </c>
      <c r="N191" t="str">
        <f>IF([1]Allegations!I192="","",[1]Allegations!I192)</f>
        <v/>
      </c>
      <c r="O191" s="1" t="str">
        <f>IF([1]Allegations!J192="","",[1]Allegations!J192)</f>
        <v>Not Reported (Employer - Catering &amp; food services)</v>
      </c>
      <c r="P191" t="str">
        <f>IF([1]Allegations!N192="","",[1]Allegations!N192)</f>
        <v>No</v>
      </c>
      <c r="Q191" t="str">
        <f>IF([1]Allegations!O192="","",[1]Allegations!O192)</f>
        <v/>
      </c>
      <c r="R191" s="18" t="str">
        <f>IF(AND([1]Allegations!R192="",[1]Allegations!P192=""),"",IF(AND(NOT([1]Allegations!R192=""),[1]Allegations!P192=""),HYPERLINK([1]Allegations!R192),HYPERLINK([1]Allegations!P192)))</f>
        <v/>
      </c>
      <c r="S191" s="1" t="str">
        <f>IF([1]Allegations!Q192="","",[1]Allegations!Q192)</f>
        <v>none reported.</v>
      </c>
      <c r="T191" t="str">
        <f t="shared" si="18"/>
        <v>x</v>
      </c>
      <c r="U191" t="str">
        <f t="shared" si="19"/>
        <v/>
      </c>
      <c r="V191" t="str">
        <f t="shared" si="20"/>
        <v>x</v>
      </c>
      <c r="W191" t="str">
        <f t="shared" si="21"/>
        <v/>
      </c>
      <c r="X191" t="str">
        <f t="shared" si="22"/>
        <v/>
      </c>
      <c r="Y191" t="str">
        <f t="shared" si="23"/>
        <v/>
      </c>
      <c r="Z191" t="str">
        <f t="shared" si="24"/>
        <v/>
      </c>
      <c r="AA191" s="1" t="str">
        <f t="shared" si="25"/>
        <v/>
      </c>
      <c r="AB191" s="19" t="str">
        <f t="shared" si="26"/>
        <v>Catering &amp; food services</v>
      </c>
    </row>
    <row r="192" spans="1:28" x14ac:dyDescent="0.25">
      <c r="A192" s="1">
        <f>[1]Allegations!V193</f>
        <v>2653</v>
      </c>
      <c r="B192" t="str">
        <f>IF([1]Allegations!S193="Location unknown","Location unknown",VLOOKUP([1]Allegations!S193,[1]!map_alpha2[#Data],2,FALSE))</f>
        <v>Saudi Arabia</v>
      </c>
      <c r="C192" s="17">
        <f>IF([1]Allegations!U193="","",[1]Allegations!U193)</f>
        <v>44232</v>
      </c>
      <c r="D192" s="18" t="str">
        <f>IF([1]Allegations!B193="","",HYPERLINK([1]Allegations!B193))</f>
        <v>https://www.business-humanrights.org/en/latest-news/ecruitment-companies-reportedly-abandon-43-ugandan-workers-in-saudi-arabia/</v>
      </c>
      <c r="E192" t="str">
        <f>IF([1]Allegations!M193="","",[1]Allegations!M193)</f>
        <v>News outlet</v>
      </c>
      <c r="F192" t="str">
        <f>IF([1]Allegations!L193="","",[1]Allegations!L193)</f>
        <v>Migrant &amp; immigrant workers (43 - UG - Unknown Sector)</v>
      </c>
      <c r="G192">
        <f>IF([1]Allegations!T193="","",[1]Allegations!T193)</f>
        <v>43</v>
      </c>
      <c r="H192" t="str">
        <f>IF([1]Allegations!X193="","",[1]Allegations!X193)</f>
        <v>In February 2021, the Dispatch reported on the plight of 43 Ugandan workers who had sought refuge at the Ugandan Embassy in Saudi Arabia after their recruitment agencies had allegedly abandoned them.</v>
      </c>
      <c r="I192" s="1" t="str">
        <f>IF([1]Allegations!K193="","",[1]Allegations!K193)</f>
        <v>Precarious/unsuitable living conditions;Restricted Mobility</v>
      </c>
      <c r="J192" t="str">
        <f>IF([1]Allegations!C193="","",[1]Allegations!C193)</f>
        <v/>
      </c>
      <c r="K192" t="str">
        <f>IF([1]Allegations!F193="","",[1]Allegations!F193)</f>
        <v/>
      </c>
      <c r="L192" t="str">
        <f>IF([1]Allegations!G193="","",[1]Allegations!G193)</f>
        <v/>
      </c>
      <c r="M192" t="str">
        <f>IF([1]Allegations!H193="","",[1]Allegations!H193)</f>
        <v/>
      </c>
      <c r="N192" t="str">
        <f>IF([1]Allegations!I193="","",[1]Allegations!I193)</f>
        <v/>
      </c>
      <c r="O192" s="1" t="str">
        <f>IF([1]Allegations!J193="","",[1]Allegations!J193)</f>
        <v>Not Reported (Recruiter - Recruitment agencies)</v>
      </c>
      <c r="P192" t="str">
        <f>IF([1]Allegations!N193="","",[1]Allegations!N193)</f>
        <v>No</v>
      </c>
      <c r="Q192" t="str">
        <f>IF([1]Allegations!O193="","",[1]Allegations!O193)</f>
        <v/>
      </c>
      <c r="R192" s="18" t="str">
        <f>IF(AND([1]Allegations!R193="",[1]Allegations!P193=""),"",IF(AND(NOT([1]Allegations!R193=""),[1]Allegations!P193=""),HYPERLINK([1]Allegations!R193),HYPERLINK([1]Allegations!P193)))</f>
        <v/>
      </c>
      <c r="S192" s="1" t="str">
        <f>IF([1]Allegations!Q193="","",[1]Allegations!Q193)</f>
        <v>The workers had taken refuge at the Ugandan Embassy but were forced to leave when the Embassy shut. The case was brought to parliament by a MP and the Speaker asked the Ministry of Gender, Labor and Social development to brief parliament on the situation._x000D_
 _x000D_
 When the local recruitment companies in Uganda contacted the companies in Saudi Arabia, the Ugandans were asked to sign new contracts in Arabic only._x000D_
 _x000D_
 The companies were ordered to ensure the workers were repatriated.</v>
      </c>
      <c r="T192" t="str">
        <f t="shared" si="18"/>
        <v/>
      </c>
      <c r="U192" t="str">
        <f t="shared" si="19"/>
        <v>x</v>
      </c>
      <c r="V192" t="str">
        <f t="shared" si="20"/>
        <v/>
      </c>
      <c r="W192" t="str">
        <f t="shared" si="21"/>
        <v>x</v>
      </c>
      <c r="X192" t="str">
        <f t="shared" si="22"/>
        <v/>
      </c>
      <c r="Y192" t="str">
        <f t="shared" si="23"/>
        <v/>
      </c>
      <c r="Z192" t="str">
        <f t="shared" si="24"/>
        <v/>
      </c>
      <c r="AA192" s="1" t="str">
        <f t="shared" si="25"/>
        <v/>
      </c>
      <c r="AB192" s="19" t="str">
        <f t="shared" si="26"/>
        <v>Recruitment agencies</v>
      </c>
    </row>
    <row r="193" spans="1:28" x14ac:dyDescent="0.25">
      <c r="A193" s="1">
        <f>[1]Allegations!V194</f>
        <v>2655</v>
      </c>
      <c r="B193" t="str">
        <f>IF([1]Allegations!S194="Location unknown","Location unknown",VLOOKUP([1]Allegations!S194,[1]!map_alpha2[#Data],2,FALSE))</f>
        <v>Saudi Arabia</v>
      </c>
      <c r="C193" s="17">
        <f>IF([1]Allegations!U194="","",[1]Allegations!U194)</f>
        <v>44134</v>
      </c>
      <c r="D193" s="18" t="str">
        <f>IF([1]Allegations!B194="","",HYPERLINK([1]Allegations!B194))</f>
        <v>https://www.business-humanrights.org/en/latest-news/millions-of-migrant-workers-reportedly-unpaid-abandoned-in-the-gulf-amid-covid-19-crisis-transguard-worker-discloses-experience-of-employment-salary-suspension/</v>
      </c>
      <c r="E193" t="str">
        <f>IF([1]Allegations!M194="","",[1]Allegations!M194)</f>
        <v>News outlet</v>
      </c>
      <c r="F193" t="str">
        <f>IF([1]Allegations!L194="","",[1]Allegations!L194)</f>
        <v>Migrant &amp; immigrant workers (1 - NP - Security companies)</v>
      </c>
      <c r="G193">
        <f>IF([1]Allegations!T194="","",[1]Allegations!T194)</f>
        <v>1</v>
      </c>
      <c r="H193" t="str">
        <f>IF([1]Allegations!X194="","",[1]Allegations!X194)</f>
        <v>In October 2020, the Nation reported on the COVID-19 impact on migrant workers in the Persian Gulf. In one case a Nepali worker who worked for two years at a warehouse in Saudi Arabia reported that coworkers routinely experienced physical and verbal abuse.</v>
      </c>
      <c r="I193" s="1" t="str">
        <f>IF([1]Allegations!K194="","",[1]Allegations!K194)</f>
        <v>Beatings &amp; violence;Injuries;Intimidation &amp; Threats</v>
      </c>
      <c r="J193" t="str">
        <f>IF([1]Allegations!C194="","",[1]Allegations!C194)</f>
        <v/>
      </c>
      <c r="K193" t="str">
        <f>IF([1]Allegations!F194="","",[1]Allegations!F194)</f>
        <v/>
      </c>
      <c r="L193" t="str">
        <f>IF([1]Allegations!G194="","",[1]Allegations!G194)</f>
        <v/>
      </c>
      <c r="M193" t="str">
        <f>IF([1]Allegations!H194="","",[1]Allegations!H194)</f>
        <v/>
      </c>
      <c r="N193" t="str">
        <f>IF([1]Allegations!I194="","",[1]Allegations!I194)</f>
        <v/>
      </c>
      <c r="O193" s="1" t="str">
        <f>IF([1]Allegations!J194="","",[1]Allegations!J194)</f>
        <v>Not Reported (Employer - Security companies)</v>
      </c>
      <c r="P193" t="str">
        <f>IF([1]Allegations!N194="","",[1]Allegations!N194)</f>
        <v>No</v>
      </c>
      <c r="Q193" t="str">
        <f>IF([1]Allegations!O194="","",[1]Allegations!O194)</f>
        <v/>
      </c>
      <c r="R193" s="18" t="str">
        <f>IF(AND([1]Allegations!R194="",[1]Allegations!P194=""),"",IF(AND(NOT([1]Allegations!R194=""),[1]Allegations!P194=""),HYPERLINK([1]Allegations!R194),HYPERLINK([1]Allegations!P194)))</f>
        <v/>
      </c>
      <c r="S193" s="1" t="str">
        <f>IF([1]Allegations!Q194="","",[1]Allegations!Q194)</f>
        <v>None reported.</v>
      </c>
      <c r="T193" t="str">
        <f t="shared" si="18"/>
        <v/>
      </c>
      <c r="U193" t="str">
        <f t="shared" si="19"/>
        <v/>
      </c>
      <c r="V193" t="str">
        <f t="shared" si="20"/>
        <v/>
      </c>
      <c r="W193" t="str">
        <f t="shared" si="21"/>
        <v/>
      </c>
      <c r="X193" t="str">
        <f t="shared" si="22"/>
        <v>x</v>
      </c>
      <c r="Y193" t="str">
        <f t="shared" si="23"/>
        <v/>
      </c>
      <c r="Z193" t="str">
        <f t="shared" si="24"/>
        <v>x</v>
      </c>
      <c r="AA193" s="1" t="str">
        <f t="shared" si="25"/>
        <v/>
      </c>
      <c r="AB193" s="19" t="str">
        <f t="shared" si="26"/>
        <v>Security companies</v>
      </c>
    </row>
    <row r="194" spans="1:28" x14ac:dyDescent="0.25">
      <c r="A194" s="1">
        <f>[1]Allegations!V195</f>
        <v>2656</v>
      </c>
      <c r="B194" t="str">
        <f>IF([1]Allegations!S195="Location unknown","Location unknown",VLOOKUP([1]Allegations!S195,[1]!map_alpha2[#Data],2,FALSE))</f>
        <v>United Arab Emirates</v>
      </c>
      <c r="C194" s="17">
        <f>IF([1]Allegations!U195="","",[1]Allegations!U195)</f>
        <v>44241</v>
      </c>
      <c r="D194" s="18" t="str">
        <f>IF([1]Allegations!B195="","",HYPERLINK([1]Allegations!B195))</f>
        <v>https://www.business-humanrights.org/en/latest-news/uae-domestic-worker-mistreated-by-unscrupulous-recruiter-forced-to-work-19-hour-days-live-in-appalling-conditions/</v>
      </c>
      <c r="E194" t="str">
        <f>IF([1]Allegations!M195="","",[1]Allegations!M195)</f>
        <v>News outlet</v>
      </c>
      <c r="F194" t="str">
        <f>IF([1]Allegations!L195="","",[1]Allegations!L195)</f>
        <v>Migrant &amp; immigrant workers (Unknown Number - Unknown Location - Domestic worker agencies)</v>
      </c>
      <c r="G194">
        <f>IF([1]Allegations!T195="","",[1]Allegations!T195)</f>
        <v>1</v>
      </c>
      <c r="H194" t="str">
        <f>IF([1]Allegations!X195="","",[1]Allegations!X195)</f>
        <v>In February 2021, the National reported on the case of a Filipina domestic worker who was mistreated by both her recruitment agency and the family with whom she was placed. The agency housed her with 20 other women in crowded, unsanitary accommodation and did not allow them access to their mobile phones. Placed with the family she routinely worked long hours and was denied holiday, but when she returned to the agency was told she would have to pay to be released from her contract and that the agency had kept her on a tourist visa so she was liable for a fine for overstaying a visa. The case follows news that the Government intends to abolish private recruitment agencies in lieu of official recruitment offices and franchises.</v>
      </c>
      <c r="I194" s="1" t="str">
        <f>IF([1]Allegations!K195="","",[1]Allegations!K195)</f>
        <v>Denial of Freedom of Expression/Assembly;Failing to renew visas;Health: General (including workplace health &amp; safety);Precarious/unsuitable living conditions;Recruitment Fees</v>
      </c>
      <c r="J194" t="str">
        <f>IF([1]Allegations!C195="","",[1]Allegations!C195)</f>
        <v/>
      </c>
      <c r="K194" t="str">
        <f>IF([1]Allegations!F195="","",[1]Allegations!F195)</f>
        <v/>
      </c>
      <c r="L194" t="str">
        <f>IF([1]Allegations!G195="","",[1]Allegations!G195)</f>
        <v/>
      </c>
      <c r="M194" t="str">
        <f>IF([1]Allegations!H195="","",[1]Allegations!H195)</f>
        <v/>
      </c>
      <c r="N194" t="str">
        <f>IF([1]Allegations!I195="","",[1]Allegations!I195)</f>
        <v/>
      </c>
      <c r="O194" s="1" t="str">
        <f>IF([1]Allegations!J195="","",[1]Allegations!J195)</f>
        <v>Not Reported (Recruiter - Domestic worker agencies)</v>
      </c>
      <c r="P194" t="str">
        <f>IF([1]Allegations!N195="","",[1]Allegations!N195)</f>
        <v>No</v>
      </c>
      <c r="Q194" t="str">
        <f>IF([1]Allegations!O195="","",[1]Allegations!O195)</f>
        <v/>
      </c>
      <c r="R194" s="18" t="str">
        <f>IF(AND([1]Allegations!R195="",[1]Allegations!P195=""),"",IF(AND(NOT([1]Allegations!R195=""),[1]Allegations!P195=""),HYPERLINK([1]Allegations!R195),HYPERLINK([1]Allegations!P195)))</f>
        <v/>
      </c>
      <c r="S194" s="1" t="str">
        <f>IF([1]Allegations!Q195="","",[1]Allegations!Q195)</f>
        <v>None reported.</v>
      </c>
      <c r="T194" t="str">
        <f t="shared" si="18"/>
        <v>x</v>
      </c>
      <c r="U194" t="str">
        <f t="shared" si="19"/>
        <v>x</v>
      </c>
      <c r="V194" t="str">
        <f t="shared" si="20"/>
        <v>x</v>
      </c>
      <c r="W194" t="str">
        <f t="shared" si="21"/>
        <v>x</v>
      </c>
      <c r="X194" t="str">
        <f t="shared" si="22"/>
        <v/>
      </c>
      <c r="Y194" t="str">
        <f t="shared" si="23"/>
        <v/>
      </c>
      <c r="Z194" t="str">
        <f t="shared" si="24"/>
        <v/>
      </c>
      <c r="AA194" s="1" t="str">
        <f t="shared" si="25"/>
        <v/>
      </c>
      <c r="AB194" s="19" t="str">
        <f t="shared" si="26"/>
        <v>Domestic worker agencies</v>
      </c>
    </row>
    <row r="195" spans="1:28" x14ac:dyDescent="0.25">
      <c r="A195" s="1">
        <f>[1]Allegations!V196</f>
        <v>2657</v>
      </c>
      <c r="B195" t="str">
        <f>IF([1]Allegations!S196="Location unknown","Location unknown",VLOOKUP([1]Allegations!S196,[1]!map_alpha2[#Data],2,FALSE))</f>
        <v>United Arab Emirates</v>
      </c>
      <c r="C195" s="17">
        <f>IF([1]Allegations!U196="","",[1]Allegations!U196)</f>
        <v>44244</v>
      </c>
      <c r="D195" s="18" t="str">
        <f>IF([1]Allegations!B196="","",HYPERLINK([1]Allegations!B196))</f>
        <v>https://www.business-humanrights.org/en/latest-news/uae-employer-files-malicious-court-case-against-employee-for-filing-labour-complaint-over-non-payment-of-benefits/</v>
      </c>
      <c r="E195" t="str">
        <f>IF([1]Allegations!M196="","",[1]Allegations!M196)</f>
        <v>News outlet</v>
      </c>
      <c r="F195" t="str">
        <f>IF([1]Allegations!L196="","",[1]Allegations!L196)</f>
        <v>Migrant &amp; immigrant workers (1 - IN - Engineering)</v>
      </c>
      <c r="G195">
        <f>IF([1]Allegations!T196="","",[1]Allegations!T196)</f>
        <v>1</v>
      </c>
      <c r="H195" t="str">
        <f>IF([1]Allegations!X196="","",[1]Allegations!X196)</f>
        <v>An Indian worker filed a labour complaint in January 2020 for non-payment of his end-of-service benefits. In retaliation, his company filed a counter-complaint that he had leaked confidential documents.</v>
      </c>
      <c r="I195" s="1" t="str">
        <f>IF([1]Allegations!K196="","",[1]Allegations!K196)</f>
        <v>Denial of Freedom of Expression/Assembly;Intimidation &amp; Threats;Non-payment of Wages</v>
      </c>
      <c r="J195" t="str">
        <f>IF([1]Allegations!C196="","",[1]Allegations!C196)</f>
        <v/>
      </c>
      <c r="K195" t="str">
        <f>IF([1]Allegations!F196="","",[1]Allegations!F196)</f>
        <v/>
      </c>
      <c r="L195" t="str">
        <f>IF([1]Allegations!G196="","",[1]Allegations!G196)</f>
        <v/>
      </c>
      <c r="M195" t="str">
        <f>IF([1]Allegations!H196="","",[1]Allegations!H196)</f>
        <v/>
      </c>
      <c r="N195" t="str">
        <f>IF([1]Allegations!I196="","",[1]Allegations!I196)</f>
        <v/>
      </c>
      <c r="O195" s="1" t="str">
        <f>IF([1]Allegations!J196="","",[1]Allegations!J196)</f>
        <v>Not Reported (Employer - Engineering)</v>
      </c>
      <c r="P195" t="str">
        <f>IF([1]Allegations!N196="","",[1]Allegations!N196)</f>
        <v>No</v>
      </c>
      <c r="Q195" t="str">
        <f>IF([1]Allegations!O196="","",[1]Allegations!O196)</f>
        <v/>
      </c>
      <c r="R195" s="18" t="str">
        <f>IF(AND([1]Allegations!R196="",[1]Allegations!P196=""),"",IF(AND(NOT([1]Allegations!R196=""),[1]Allegations!P196=""),HYPERLINK([1]Allegations!R196),HYPERLINK([1]Allegations!P196)))</f>
        <v/>
      </c>
      <c r="S195" s="1" t="str">
        <f>IF([1]Allegations!Q196="","",[1]Allegations!Q196)</f>
        <v>The Dubai Court of Appeal cleared him of the malicious case filed by the company. The report did not address the labour case filed by the employee.</v>
      </c>
      <c r="T195" t="str">
        <f t="shared" si="18"/>
        <v>x</v>
      </c>
      <c r="U195" t="str">
        <f t="shared" si="19"/>
        <v>x</v>
      </c>
      <c r="V195" t="str">
        <f t="shared" si="20"/>
        <v/>
      </c>
      <c r="W195" t="str">
        <f t="shared" si="21"/>
        <v/>
      </c>
      <c r="X195" t="str">
        <f t="shared" si="22"/>
        <v>x</v>
      </c>
      <c r="Y195" t="str">
        <f t="shared" si="23"/>
        <v/>
      </c>
      <c r="Z195" t="str">
        <f t="shared" si="24"/>
        <v/>
      </c>
      <c r="AA195" s="1" t="str">
        <f t="shared" si="25"/>
        <v/>
      </c>
      <c r="AB195" s="19" t="str">
        <f t="shared" si="26"/>
        <v>Engineering</v>
      </c>
    </row>
    <row r="196" spans="1:28" x14ac:dyDescent="0.25">
      <c r="A196" s="1">
        <f>[1]Allegations!V197</f>
        <v>2660</v>
      </c>
      <c r="B196" t="str">
        <f>IF([1]Allegations!S197="Location unknown","Location unknown",VLOOKUP([1]Allegations!S197,[1]!map_alpha2[#Data],2,FALSE))</f>
        <v>United Arab Emirates</v>
      </c>
      <c r="C196" s="17">
        <f>IF([1]Allegations!U197="","",[1]Allegations!U197)</f>
        <v>44259</v>
      </c>
      <c r="D196" s="18" t="str">
        <f>IF([1]Allegations!B197="","",HYPERLINK([1]Allegations!B197))</f>
        <v>https://www.business-humanrights.org/en/latest-news/uae-100-nepali-workers-allegedly-face-overstay-fines-eight-months-without-salary-as-dubai-employers-leave-them-high-and-dry/</v>
      </c>
      <c r="E196" t="str">
        <f>IF([1]Allegations!M197="","",[1]Allegations!M197)</f>
        <v>News outlet</v>
      </c>
      <c r="F196" t="str">
        <f>IF([1]Allegations!L197="","",[1]Allegations!L197)</f>
        <v>Migrant &amp; immigrant workers (Unknown Number - NP - Catering &amp; food services)</v>
      </c>
      <c r="G196">
        <f>IF([1]Allegations!T197="","",[1]Allegations!T197)</f>
        <v>1</v>
      </c>
      <c r="H196" t="str">
        <f>IF([1]Allegations!X197="","",[1]Allegations!X197)</f>
        <v>Nepali newspaper Republica reported that by March 2021 more than 100 Nepalis had arrived in Dubai for employment but had not been paid for eight months. Workers have been forced to pay fines because their visas have expired or been cancelled as they waited, and the companies had refused to extend visas. One worker said he had had to take loans from friends and despite never having issues with wages at his restaurant had not been paid for the eight months, despite the restaurant being open intermittently since the start of the COVID-19 pandemic.</v>
      </c>
      <c r="I196" s="1" t="str">
        <f>IF([1]Allegations!K197="","",[1]Allegations!K197)</f>
        <v>Failing to renew visas;Non-payment of Wages</v>
      </c>
      <c r="J196" t="str">
        <f>IF([1]Allegations!C197="","",[1]Allegations!C197)</f>
        <v/>
      </c>
      <c r="K196" t="str">
        <f>IF([1]Allegations!F197="","",[1]Allegations!F197)</f>
        <v/>
      </c>
      <c r="L196" t="str">
        <f>IF([1]Allegations!G197="","",[1]Allegations!G197)</f>
        <v/>
      </c>
      <c r="M196" t="str">
        <f>IF([1]Allegations!H197="","",[1]Allegations!H197)</f>
        <v/>
      </c>
      <c r="N196" t="str">
        <f>IF([1]Allegations!I197="","",[1]Allegations!I197)</f>
        <v/>
      </c>
      <c r="O196" s="1" t="str">
        <f>IF([1]Allegations!J197="","",[1]Allegations!J197)</f>
        <v>Not Reported (Employer - Catering &amp; food services)</v>
      </c>
      <c r="P196" t="str">
        <f>IF([1]Allegations!N197="","",[1]Allegations!N197)</f>
        <v>No</v>
      </c>
      <c r="Q196" t="str">
        <f>IF([1]Allegations!O197="","",[1]Allegations!O197)</f>
        <v/>
      </c>
      <c r="R196" s="18" t="str">
        <f>IF(AND([1]Allegations!R197="",[1]Allegations!P197=""),"",IF(AND(NOT([1]Allegations!R197=""),[1]Allegations!P197=""),HYPERLINK([1]Allegations!R197),HYPERLINK([1]Allegations!P197)))</f>
        <v/>
      </c>
      <c r="S196" s="1" t="str">
        <f>IF([1]Allegations!Q197="","",[1]Allegations!Q197)</f>
        <v>The workers repeatedly requested their wages from the company, with no answer. The interviewed worker also stated that they had tried to pass information to the Nepali embassy but were turned away because "there was a problem due to COVID-19".</v>
      </c>
      <c r="T196" t="str">
        <f t="shared" ref="T196:T259" si="27">IF(OR(ISNUMBER(SEARCH("Contract Substitution",I196)),ISNUMBER(SEARCH("Debt Bondage",I196)),ISNUMBER(SEARCH("Non-payment of Wages",I196)),ISNUMBER(SEARCH("Recruitment Fees",I196)),ISNUMBER(SEARCH("Unfair Dismissal",I196)),ISNUMBER(SEARCH("Very Low Wages",I196))),"x","")</f>
        <v>x</v>
      </c>
      <c r="U196" t="str">
        <f t="shared" ref="U196:U259" si="28">IF(OR(ISNUMBER(SEARCH("Denial of Freedom of Expression/Assembly",I196)),ISNUMBER(SEARCH("Restricted Mobility",I196)),ISNUMBER(SEARCH("Failing to renew visas",I196)),ISNUMBER(SEARCH("Withholding Passports",I196)),ISNUMBER(SEARCH("Imprisonment",I196))),"x","")</f>
        <v>x</v>
      </c>
      <c r="V196" t="str">
        <f t="shared" ref="V196:V259" si="29">IF(OR(ISNUMBER(SEARCH("Health: General (including workplace health &amp; safety)",I196))),"x","")</f>
        <v/>
      </c>
      <c r="W196" t="str">
        <f t="shared" ref="W196:W259" si="30">IF(OR(ISNUMBER(SEARCH("Precarious/unsuitable living conditions",I196)),ISNUMBER(SEARCH("Right to food",I196))),"x","")</f>
        <v/>
      </c>
      <c r="X196" t="str">
        <f t="shared" ref="X196:X259" si="31">IF(OR(ISNUMBER(SEARCH("Beatings &amp; violence",I196)),ISNUMBER(SEARCH("Intimidation &amp; Threats",I196))),"x","")</f>
        <v/>
      </c>
      <c r="Y196" t="str">
        <f t="shared" ref="Y196:Y259" si="32">IF(OR(ISNUMBER(SEARCH("Forced labour &amp; modern slavery",I196)),ISNUMBER(SEARCH("Human Trafficking",I196))),"x","")</f>
        <v/>
      </c>
      <c r="Z196" t="str">
        <f t="shared" ref="Z196:Z259" si="33">IF(OR(ISNUMBER(SEARCH("Injuries",I196))),"x","")</f>
        <v/>
      </c>
      <c r="AA196" s="1" t="str">
        <f t="shared" ref="AA196:AA259" si="34">IF(OR(ISNUMBER(SEARCH("Deaths",I196))),"x","")</f>
        <v/>
      </c>
      <c r="AB196" s="19" t="str">
        <f t="shared" ref="AB196:AB259" si="35">SUBSTITUTE(_xlfn.CONCAT(K196,";",N196,";",IF(O196="","",IF((LEN(O196)-LEN(SUBSTITUTE(O196,";","")))=0,MID(O196,SEARCH(" - ",O196)+3,(LEN(O196)-SEARCH(" - ",O196))-3),IF((LEN(O196)-LEN(SUBSTITUTE(O196,";","")))=1,_xlfn.CONCAT(MID(O196,SEARCH(" - ",O196,1)+3,(SEARCH(";",O196)-1)-(SEARCH(" - ",O196)+3)),";",MID(O196,SEARCH(" - ",O196,SEARCH(";",O196))+3,(LEN(O196)-SEARCH(" - ",O196,SEARCH(";",O196)))-3)),"Multiple")))),";;","")</f>
        <v>Catering &amp; food services</v>
      </c>
    </row>
    <row r="197" spans="1:28" x14ac:dyDescent="0.25">
      <c r="A197" s="1">
        <f>[1]Allegations!V198</f>
        <v>2661</v>
      </c>
      <c r="B197" t="str">
        <f>IF([1]Allegations!S198="Location unknown","Location unknown",VLOOKUP([1]Allegations!S198,[1]!map_alpha2[#Data],2,FALSE))</f>
        <v>Bahrain</v>
      </c>
      <c r="C197" s="17">
        <f>IF([1]Allegations!U198="","",[1]Allegations!U198)</f>
        <v>44251</v>
      </c>
      <c r="D197" s="18" t="str">
        <f>IF([1]Allegations!B198="","",HYPERLINK([1]Allegations!B198))</f>
        <v>https://www.business-humanrights.org/en/latest-news/bahrain-death-of-construction-worker-caused-by-health-safety-failings-court-rules/</v>
      </c>
      <c r="E197" t="str">
        <f>IF([1]Allegations!M198="","",[1]Allegations!M198)</f>
        <v>News outlet</v>
      </c>
      <c r="F197" t="str">
        <f>IF([1]Allegations!L198="","",[1]Allegations!L198)</f>
        <v>Migrant &amp; immigrant workers (1 - IN - Construction)</v>
      </c>
      <c r="G197">
        <f>IF([1]Allegations!T198="","",[1]Allegations!T198)</f>
        <v>1</v>
      </c>
      <c r="H197" t="str">
        <f>IF([1]Allegations!X198="","",[1]Allegations!X198)</f>
        <v>The supervisor of a worker who died on his worksite in 2019 has received a suspended jail sentence and a fine. The court found that health and safety measures at the site were not taken and workers were not adequately protected.</v>
      </c>
      <c r="I197" s="1" t="str">
        <f>IF([1]Allegations!K198="","",[1]Allegations!K198)</f>
        <v>Deaths;Health: General (including workplace health &amp; safety)</v>
      </c>
      <c r="J197" t="str">
        <f>IF([1]Allegations!C198="","",[1]Allegations!C198)</f>
        <v/>
      </c>
      <c r="K197" t="str">
        <f>IF([1]Allegations!F198="","",[1]Allegations!F198)</f>
        <v/>
      </c>
      <c r="L197" t="str">
        <f>IF([1]Allegations!G198="","",[1]Allegations!G198)</f>
        <v/>
      </c>
      <c r="M197" t="str">
        <f>IF([1]Allegations!H198="","",[1]Allegations!H198)</f>
        <v/>
      </c>
      <c r="N197" t="str">
        <f>IF([1]Allegations!I198="","",[1]Allegations!I198)</f>
        <v/>
      </c>
      <c r="O197" s="1" t="str">
        <f>IF([1]Allegations!J198="","",[1]Allegations!J198)</f>
        <v>Not Reported (Employer - Construction)</v>
      </c>
      <c r="P197" t="str">
        <f>IF([1]Allegations!N198="","",[1]Allegations!N198)</f>
        <v>No</v>
      </c>
      <c r="Q197" t="str">
        <f>IF([1]Allegations!O198="","",[1]Allegations!O198)</f>
        <v/>
      </c>
      <c r="R197" s="18" t="str">
        <f>IF(AND([1]Allegations!R198="",[1]Allegations!P198=""),"",IF(AND(NOT([1]Allegations!R198=""),[1]Allegations!P198=""),HYPERLINK([1]Allegations!R198),HYPERLINK([1]Allegations!P198)))</f>
        <v/>
      </c>
      <c r="S197" s="1" t="str">
        <f>IF([1]Allegations!Q198="","",[1]Allegations!Q198)</f>
        <v>The supervisor received a suspended jail sentence and a fine.</v>
      </c>
      <c r="T197" t="str">
        <f t="shared" si="27"/>
        <v/>
      </c>
      <c r="U197" t="str">
        <f t="shared" si="28"/>
        <v/>
      </c>
      <c r="V197" t="str">
        <f t="shared" si="29"/>
        <v>x</v>
      </c>
      <c r="W197" t="str">
        <f t="shared" si="30"/>
        <v/>
      </c>
      <c r="X197" t="str">
        <f t="shared" si="31"/>
        <v/>
      </c>
      <c r="Y197" t="str">
        <f t="shared" si="32"/>
        <v/>
      </c>
      <c r="Z197" t="str">
        <f t="shared" si="33"/>
        <v/>
      </c>
      <c r="AA197" s="1" t="str">
        <f t="shared" si="34"/>
        <v>x</v>
      </c>
      <c r="AB197" s="19" t="str">
        <f t="shared" si="35"/>
        <v>Construction</v>
      </c>
    </row>
    <row r="198" spans="1:28" x14ac:dyDescent="0.25">
      <c r="A198" s="1">
        <f>[1]Allegations!V199</f>
        <v>2683</v>
      </c>
      <c r="B198" t="str">
        <f>IF([1]Allegations!S199="Location unknown","Location unknown",VLOOKUP([1]Allegations!S199,[1]!map_alpha2[#Data],2,FALSE))</f>
        <v>Saudi Arabia</v>
      </c>
      <c r="C198" s="17">
        <f>IF([1]Allegations!U199="","",[1]Allegations!U199)</f>
        <v>44306</v>
      </c>
      <c r="D198" s="18" t="str">
        <f>IF([1]Allegations!B199="","",HYPERLINK([1]Allegations!B199))</f>
        <v>https://www.business-humanrights.org/en/latest-news/bangladesh-female-domestic-workers-who-returned-home-during-covid-19-are-subject-to-wage-theft-exploitation-lack-access-to-justice/</v>
      </c>
      <c r="E198" t="str">
        <f>IF([1]Allegations!M199="","",[1]Allegations!M199)</f>
        <v>NGO</v>
      </c>
      <c r="F198" t="str">
        <f>IF([1]Allegations!L199="","",[1]Allegations!L199)</f>
        <v>Migrant &amp; immigrant workers (1 - BD - Domestic worker agencies)</v>
      </c>
      <c r="G198">
        <f>IF([1]Allegations!T199="","",[1]Allegations!T199)</f>
        <v>1</v>
      </c>
      <c r="H198" t="str">
        <f>IF([1]Allegations!X199="","",[1]Allegations!X199)</f>
        <v>A woman worker from Bangladesh said that she came to Saudi Arabia in 2016 through an agency after spending USD700 as a recruitment fee._x000D_
_x000D_
She was mistreated by her private employer who she said owed her 10 months' salary and didn't renew her labour card.</v>
      </c>
      <c r="I198" s="1" t="str">
        <f>IF([1]Allegations!K199="","",[1]Allegations!K199)</f>
        <v>Beatings &amp; violence;Failing to renew visas;Non-payment of Wages;Recruitment Fees</v>
      </c>
      <c r="J198" t="str">
        <f>IF([1]Allegations!C199="","",[1]Allegations!C199)</f>
        <v/>
      </c>
      <c r="K198" t="str">
        <f>IF([1]Allegations!F199="","",[1]Allegations!F199)</f>
        <v/>
      </c>
      <c r="L198" t="str">
        <f>IF([1]Allegations!G199="","",[1]Allegations!G199)</f>
        <v/>
      </c>
      <c r="M198" t="str">
        <f>IF([1]Allegations!H199="","",[1]Allegations!H199)</f>
        <v/>
      </c>
      <c r="N198" t="str">
        <f>IF([1]Allegations!I199="","",[1]Allegations!I199)</f>
        <v/>
      </c>
      <c r="O198" s="1" t="str">
        <f>IF([1]Allegations!J199="","",[1]Allegations!J199)</f>
        <v>Not Reported (Recruiter - Domestic worker agencies)</v>
      </c>
      <c r="P198" t="str">
        <f>IF([1]Allegations!N199="","",[1]Allegations!N199)</f>
        <v>No</v>
      </c>
      <c r="Q198" t="str">
        <f>IF([1]Allegations!O199="","",[1]Allegations!O199)</f>
        <v/>
      </c>
      <c r="R198" s="18" t="str">
        <f>IF(AND([1]Allegations!R199="",[1]Allegations!P199=""),"",IF(AND(NOT([1]Allegations!R199=""),[1]Allegations!P199=""),HYPERLINK([1]Allegations!R199),HYPERLINK([1]Allegations!P199)))</f>
        <v/>
      </c>
      <c r="S198" s="1" t="str">
        <f>IF([1]Allegations!Q199="","",[1]Allegations!Q199)</f>
        <v>The Bangladeshi embassy in Saudi Arabia helped to repatriate her.</v>
      </c>
      <c r="T198" t="str">
        <f t="shared" si="27"/>
        <v>x</v>
      </c>
      <c r="U198" t="str">
        <f t="shared" si="28"/>
        <v>x</v>
      </c>
      <c r="V198" t="str">
        <f t="shared" si="29"/>
        <v/>
      </c>
      <c r="W198" t="str">
        <f t="shared" si="30"/>
        <v/>
      </c>
      <c r="X198" t="str">
        <f t="shared" si="31"/>
        <v>x</v>
      </c>
      <c r="Y198" t="str">
        <f t="shared" si="32"/>
        <v/>
      </c>
      <c r="Z198" t="str">
        <f t="shared" si="33"/>
        <v/>
      </c>
      <c r="AA198" s="1" t="str">
        <f t="shared" si="34"/>
        <v/>
      </c>
      <c r="AB198" s="19" t="str">
        <f t="shared" si="35"/>
        <v>Domestic worker agencies</v>
      </c>
    </row>
    <row r="199" spans="1:28" x14ac:dyDescent="0.25">
      <c r="A199" s="1">
        <f>[1]Allegations!V200</f>
        <v>2672</v>
      </c>
      <c r="B199" t="str">
        <f>IF([1]Allegations!S200="Location unknown","Location unknown",VLOOKUP([1]Allegations!S200,[1]!map_alpha2[#Data],2,FALSE))</f>
        <v>Bahrain</v>
      </c>
      <c r="C199" s="17">
        <f>IF([1]Allegations!U200="","",[1]Allegations!U200)</f>
        <v>44294</v>
      </c>
      <c r="D199" s="18" t="str">
        <f>IF([1]Allegations!B200="","",HYPERLINK([1]Allegations!B200))</f>
        <v>https://www.business-humanrights.org/en/latest-news/india-kerala-workers-in-the-gulf-face-unprecedented-levels-of-wage-theft-with-low-awareness-of-rights-access-to-justice-leaving-many-stranded-jobless/</v>
      </c>
      <c r="E199" t="str">
        <f>IF([1]Allegations!M200="","",[1]Allegations!M200)</f>
        <v>News outlet</v>
      </c>
      <c r="F199" t="str">
        <f>IF([1]Allegations!L200="","",[1]Allegations!L200)</f>
        <v>Migrant &amp; immigrant workers (1 - IN - Construction)</v>
      </c>
      <c r="G199">
        <f>IF([1]Allegations!T200="","",[1]Allegations!T200)</f>
        <v>25</v>
      </c>
      <c r="H199" t="str">
        <f>IF([1]Allegations!X200="","",[1]Allegations!X200)</f>
        <v>An Indian worker at a construction company in Bahrain alleges that the company stopped paying him and two dozen other employees. When they complained, their employer stopped providing food and accommodation too.</v>
      </c>
      <c r="I199" s="1" t="str">
        <f>IF([1]Allegations!K200="","",[1]Allegations!K200)</f>
        <v>Health: General (including workplace health &amp; safety);Non-payment of Wages;Precarious/unsuitable living conditions;Right to food;Withholding Passports</v>
      </c>
      <c r="J199" t="str">
        <f>IF([1]Allegations!C200="","",[1]Allegations!C200)</f>
        <v/>
      </c>
      <c r="K199" t="str">
        <f>IF([1]Allegations!F200="","",[1]Allegations!F200)</f>
        <v/>
      </c>
      <c r="L199" t="str">
        <f>IF([1]Allegations!G200="","",[1]Allegations!G200)</f>
        <v/>
      </c>
      <c r="M199" t="str">
        <f>IF([1]Allegations!H200="","",[1]Allegations!H200)</f>
        <v/>
      </c>
      <c r="N199" t="str">
        <f>IF([1]Allegations!I200="","",[1]Allegations!I200)</f>
        <v/>
      </c>
      <c r="O199" s="1" t="str">
        <f>IF([1]Allegations!J200="","",[1]Allegations!J200)</f>
        <v>Not Reported (Employer - Construction)</v>
      </c>
      <c r="P199" t="str">
        <f>IF([1]Allegations!N200="","",[1]Allegations!N200)</f>
        <v>No</v>
      </c>
      <c r="Q199" t="str">
        <f>IF([1]Allegations!O200="","",[1]Allegations!O200)</f>
        <v/>
      </c>
      <c r="R199" s="18" t="str">
        <f>IF(AND([1]Allegations!R200="",[1]Allegations!P200=""),"",IF(AND(NOT([1]Allegations!R200=""),[1]Allegations!P200=""),HYPERLINK([1]Allegations!R200),HYPERLINK([1]Allegations!P200)))</f>
        <v/>
      </c>
      <c r="S199" s="1" t="str">
        <f>IF([1]Allegations!Q200="","",[1]Allegations!Q200)</f>
        <v>None reported. Some workers found new employers and others were repatriated but the workers have not received their owed dues.</v>
      </c>
      <c r="T199" t="str">
        <f t="shared" si="27"/>
        <v>x</v>
      </c>
      <c r="U199" t="str">
        <f t="shared" si="28"/>
        <v>x</v>
      </c>
      <c r="V199" t="str">
        <f t="shared" si="29"/>
        <v>x</v>
      </c>
      <c r="W199" t="str">
        <f t="shared" si="30"/>
        <v>x</v>
      </c>
      <c r="X199" t="str">
        <f t="shared" si="31"/>
        <v/>
      </c>
      <c r="Y199" t="str">
        <f t="shared" si="32"/>
        <v/>
      </c>
      <c r="Z199" t="str">
        <f t="shared" si="33"/>
        <v/>
      </c>
      <c r="AA199" s="1" t="str">
        <f t="shared" si="34"/>
        <v/>
      </c>
      <c r="AB199" s="19" t="str">
        <f t="shared" si="35"/>
        <v>Construction</v>
      </c>
    </row>
    <row r="200" spans="1:28" x14ac:dyDescent="0.25">
      <c r="A200" s="1">
        <f>[1]Allegations!V201</f>
        <v>2682</v>
      </c>
      <c r="B200" t="str">
        <f>IF([1]Allegations!S201="Location unknown","Location unknown",VLOOKUP([1]Allegations!S201,[1]!map_alpha2[#Data],2,FALSE))</f>
        <v>United Arab Emirates</v>
      </c>
      <c r="C200" s="17">
        <f>IF([1]Allegations!U201="","",[1]Allegations!U201)</f>
        <v>44278</v>
      </c>
      <c r="D200" s="18" t="str">
        <f>IF([1]Allegations!B201="","",HYPERLINK([1]Allegations!B201))</f>
        <v>https://www.business-humanrights.org/en/latest-news/shopping-for-domestic-workers-in-the-uae/</v>
      </c>
      <c r="E200" t="str">
        <f>IF([1]Allegations!M201="","",[1]Allegations!M201)</f>
        <v>NGO</v>
      </c>
      <c r="F200" t="str">
        <f>IF([1]Allegations!L201="","",[1]Allegations!L201)</f>
        <v>Migrant &amp; immigrant workers (2 - UG - Domestic worker agencies)</v>
      </c>
      <c r="G200">
        <f>IF([1]Allegations!T201="","",[1]Allegations!T201)</f>
        <v>20</v>
      </c>
      <c r="H200" t="str">
        <f>IF([1]Allegations!X201="","",[1]Allegations!X201)</f>
        <v>In March 2021, Migrant-Rights.org reported on the experience of domestic workers from Asian and African countries to the UAE. The writer visited an agency where they found huge recruitment fees being charged to women (which varied by country). They found indicators of control such as phones taken from domestic workers.</v>
      </c>
      <c r="I200" s="1" t="str">
        <f>IF([1]Allegations!K201="","",[1]Allegations!K201)</f>
        <v>Denial of Freedom of Expression/Assembly;Health: General (including workplace health &amp; safety);Precarious/unsuitable living conditions;Recruitment Fees;Right to food;Very Low Wages</v>
      </c>
      <c r="J200" t="str">
        <f>IF([1]Allegations!C201="","",[1]Allegations!C201)</f>
        <v/>
      </c>
      <c r="K200" t="str">
        <f>IF([1]Allegations!F201="","",[1]Allegations!F201)</f>
        <v/>
      </c>
      <c r="L200" t="str">
        <f>IF([1]Allegations!G201="","",[1]Allegations!G201)</f>
        <v/>
      </c>
      <c r="M200" t="str">
        <f>IF([1]Allegations!H201="","",[1]Allegations!H201)</f>
        <v/>
      </c>
      <c r="N200" t="str">
        <f>IF([1]Allegations!I201="","",[1]Allegations!I201)</f>
        <v/>
      </c>
      <c r="O200" s="1" t="str">
        <f>IF([1]Allegations!J201="","",[1]Allegations!J201)</f>
        <v>Not Reported (Recruiter - Recruitment agencies)</v>
      </c>
      <c r="P200" t="str">
        <f>IF([1]Allegations!N201="","",[1]Allegations!N201)</f>
        <v>No</v>
      </c>
      <c r="Q200" t="str">
        <f>IF([1]Allegations!O201="","",[1]Allegations!O201)</f>
        <v/>
      </c>
      <c r="R200" s="18" t="str">
        <f>IF(AND([1]Allegations!R201="",[1]Allegations!P201=""),"",IF(AND(NOT([1]Allegations!R201=""),[1]Allegations!P201=""),HYPERLINK([1]Allegations!R201),HYPERLINK([1]Allegations!P201)))</f>
        <v/>
      </c>
      <c r="S200" s="1" t="str">
        <f>IF([1]Allegations!Q201="","",[1]Allegations!Q201)</f>
        <v>None reported.</v>
      </c>
      <c r="T200" t="str">
        <f t="shared" si="27"/>
        <v>x</v>
      </c>
      <c r="U200" t="str">
        <f t="shared" si="28"/>
        <v>x</v>
      </c>
      <c r="V200" t="str">
        <f t="shared" si="29"/>
        <v>x</v>
      </c>
      <c r="W200" t="str">
        <f t="shared" si="30"/>
        <v>x</v>
      </c>
      <c r="X200" t="str">
        <f t="shared" si="31"/>
        <v/>
      </c>
      <c r="Y200" t="str">
        <f t="shared" si="32"/>
        <v/>
      </c>
      <c r="Z200" t="str">
        <f t="shared" si="33"/>
        <v/>
      </c>
      <c r="AA200" s="1" t="str">
        <f t="shared" si="34"/>
        <v/>
      </c>
      <c r="AB200" s="19" t="str">
        <f t="shared" si="35"/>
        <v>Recruitment agencies</v>
      </c>
    </row>
    <row r="201" spans="1:28" x14ac:dyDescent="0.25">
      <c r="A201" s="1">
        <f>[1]Allegations!V202</f>
        <v>2684</v>
      </c>
      <c r="B201" t="str">
        <f>IF([1]Allegations!S202="Location unknown","Location unknown",VLOOKUP([1]Allegations!S202,[1]!map_alpha2[#Data],2,FALSE))</f>
        <v>Kuwait</v>
      </c>
      <c r="C201" s="17">
        <f>IF([1]Allegations!U202="","",[1]Allegations!U202)</f>
        <v>44305</v>
      </c>
      <c r="D201" s="18" t="str">
        <f>IF([1]Allegations!B202="","",HYPERLINK([1]Allegations!B202))</f>
        <v>https://www.business-humanrights.org/en/latest-news/job-loss-and-wage-theft-the-grim-reality-of-kuwaits-fb-sector/</v>
      </c>
      <c r="E201" t="str">
        <f>IF([1]Allegations!M202="","",[1]Allegations!M202)</f>
        <v>NGO</v>
      </c>
      <c r="F201" t="str">
        <f>IF([1]Allegations!L202="","",[1]Allegations!L202)</f>
        <v>Migrant &amp; immigrant workers (1 - NP - Catering &amp; food services)</v>
      </c>
      <c r="G201">
        <f>IF([1]Allegations!T202="","",[1]Allegations!T202)</f>
        <v>1</v>
      </c>
      <c r="H201" t="str">
        <f>IF([1]Allegations!X202="","",[1]Allegations!X202)</f>
        <v>A Nepali worker who managed a franchise restaurant told Migrant.Rights.org that he tested positive for COVID in May. When he went back to work after he recovered,  he found out that they terminated his contract.</v>
      </c>
      <c r="I201" s="1" t="str">
        <f>IF([1]Allegations!K202="","",[1]Allegations!K202)</f>
        <v>Restricted Mobility;Unfair Dismissal;Very Low Wages</v>
      </c>
      <c r="J201" t="str">
        <f>IF([1]Allegations!C202="","",[1]Allegations!C202)</f>
        <v/>
      </c>
      <c r="K201" t="str">
        <f>IF([1]Allegations!F202="","",[1]Allegations!F202)</f>
        <v/>
      </c>
      <c r="L201" t="str">
        <f>IF([1]Allegations!G202="","",[1]Allegations!G202)</f>
        <v/>
      </c>
      <c r="M201" t="str">
        <f>IF([1]Allegations!H202="","",[1]Allegations!H202)</f>
        <v/>
      </c>
      <c r="N201" t="str">
        <f>IF([1]Allegations!I202="","",[1]Allegations!I202)</f>
        <v/>
      </c>
      <c r="O201" s="1" t="str">
        <f>IF([1]Allegations!J202="","",[1]Allegations!J202)</f>
        <v>Not Reported (Employer - Catering &amp; food services)</v>
      </c>
      <c r="P201" t="str">
        <f>IF([1]Allegations!N202="","",[1]Allegations!N202)</f>
        <v>No</v>
      </c>
      <c r="Q201" t="str">
        <f>IF([1]Allegations!O202="","",[1]Allegations!O202)</f>
        <v/>
      </c>
      <c r="R201" s="18" t="str">
        <f>IF(AND([1]Allegations!R202="",[1]Allegations!P202=""),"",IF(AND(NOT([1]Allegations!R202=""),[1]Allegations!P202=""),HYPERLINK([1]Allegations!R202),HYPERLINK([1]Allegations!P202)))</f>
        <v/>
      </c>
      <c r="S201" s="1" t="str">
        <f>IF([1]Allegations!Q202="","",[1]Allegations!Q202)</f>
        <v>None reported.</v>
      </c>
      <c r="T201" t="str">
        <f t="shared" si="27"/>
        <v>x</v>
      </c>
      <c r="U201" t="str">
        <f t="shared" si="28"/>
        <v>x</v>
      </c>
      <c r="V201" t="str">
        <f t="shared" si="29"/>
        <v/>
      </c>
      <c r="W201" t="str">
        <f t="shared" si="30"/>
        <v/>
      </c>
      <c r="X201" t="str">
        <f t="shared" si="31"/>
        <v/>
      </c>
      <c r="Y201" t="str">
        <f t="shared" si="32"/>
        <v/>
      </c>
      <c r="Z201" t="str">
        <f t="shared" si="33"/>
        <v/>
      </c>
      <c r="AA201" s="1" t="str">
        <f t="shared" si="34"/>
        <v/>
      </c>
      <c r="AB201" s="19" t="str">
        <f t="shared" si="35"/>
        <v>Catering &amp; food services</v>
      </c>
    </row>
    <row r="202" spans="1:28" x14ac:dyDescent="0.25">
      <c r="A202" s="1">
        <f>[1]Allegations!V203</f>
        <v>2685</v>
      </c>
      <c r="B202" t="str">
        <f>IF([1]Allegations!S203="Location unknown","Location unknown",VLOOKUP([1]Allegations!S203,[1]!map_alpha2[#Data],2,FALSE))</f>
        <v>Kuwait</v>
      </c>
      <c r="C202" s="17">
        <f>IF([1]Allegations!U203="","",[1]Allegations!U203)</f>
        <v>44305</v>
      </c>
      <c r="D202" s="18" t="str">
        <f>IF([1]Allegations!B203="","",HYPERLINK([1]Allegations!B203))</f>
        <v>https://www.business-humanrights.org/en/latest-news/job-loss-and-wage-theft-the-grim-reality-of-kuwaits-fb-sector/</v>
      </c>
      <c r="E202" t="str">
        <f>IF([1]Allegations!M203="","",[1]Allegations!M203)</f>
        <v>NGO</v>
      </c>
      <c r="F202" t="str">
        <f>IF([1]Allegations!L203="","",[1]Allegations!L203)</f>
        <v>Migrant &amp; immigrant workers (1 - PH - Catering &amp; food services)</v>
      </c>
      <c r="G202">
        <f>IF([1]Allegations!T203="","",[1]Allegations!T203)</f>
        <v>1</v>
      </c>
      <c r="H202" t="str">
        <f>IF([1]Allegations!X203="","",[1]Allegations!X203)</f>
        <v>A Filipino worker at a local restaurant alleged that he was one of many workers who experienced a large salary cut. Between March 2020 and June 2020, he received only KD25 (USD 83) a month, a massive reduction from the contracted KD235 (USD 780).</v>
      </c>
      <c r="I202" s="1" t="str">
        <f>IF([1]Allegations!K203="","",[1]Allegations!K203)</f>
        <v>Non-payment of Wages</v>
      </c>
      <c r="J202" t="str">
        <f>IF([1]Allegations!C203="","",[1]Allegations!C203)</f>
        <v/>
      </c>
      <c r="K202" t="str">
        <f>IF([1]Allegations!F203="","",[1]Allegations!F203)</f>
        <v/>
      </c>
      <c r="L202" t="str">
        <f>IF([1]Allegations!G203="","",[1]Allegations!G203)</f>
        <v/>
      </c>
      <c r="M202" t="str">
        <f>IF([1]Allegations!H203="","",[1]Allegations!H203)</f>
        <v/>
      </c>
      <c r="N202" t="str">
        <f>IF([1]Allegations!I203="","",[1]Allegations!I203)</f>
        <v/>
      </c>
      <c r="O202" s="1" t="str">
        <f>IF([1]Allegations!J203="","",[1]Allegations!J203)</f>
        <v>Not Reported (Employer - Catering &amp; food services)</v>
      </c>
      <c r="P202" t="str">
        <f>IF([1]Allegations!N203="","",[1]Allegations!N203)</f>
        <v>No</v>
      </c>
      <c r="Q202" t="str">
        <f>IF([1]Allegations!O203="","",[1]Allegations!O203)</f>
        <v/>
      </c>
      <c r="R202" s="18" t="str">
        <f>IF(AND([1]Allegations!R203="",[1]Allegations!P203=""),"",IF(AND(NOT([1]Allegations!R203=""),[1]Allegations!P203=""),HYPERLINK([1]Allegations!R203),HYPERLINK([1]Allegations!P203)))</f>
        <v/>
      </c>
      <c r="S202" s="1" t="str">
        <f>IF([1]Allegations!Q203="","",[1]Allegations!Q203)</f>
        <v>The worker found work at a new company. The Public Authority of Manpower announced that companies that do not have a salary certificate, proving they have paid their employees their full salaries, cannot hire new employees, or renew or transfer their license.</v>
      </c>
      <c r="T202" t="str">
        <f t="shared" si="27"/>
        <v>x</v>
      </c>
      <c r="U202" t="str">
        <f t="shared" si="28"/>
        <v/>
      </c>
      <c r="V202" t="str">
        <f t="shared" si="29"/>
        <v/>
      </c>
      <c r="W202" t="str">
        <f t="shared" si="30"/>
        <v/>
      </c>
      <c r="X202" t="str">
        <f t="shared" si="31"/>
        <v/>
      </c>
      <c r="Y202" t="str">
        <f t="shared" si="32"/>
        <v/>
      </c>
      <c r="Z202" t="str">
        <f t="shared" si="33"/>
        <v/>
      </c>
      <c r="AA202" s="1" t="str">
        <f t="shared" si="34"/>
        <v/>
      </c>
      <c r="AB202" s="19" t="str">
        <f t="shared" si="35"/>
        <v>Catering &amp; food services</v>
      </c>
    </row>
    <row r="203" spans="1:28" x14ac:dyDescent="0.25">
      <c r="A203" s="1">
        <f>[1]Allegations!V204</f>
        <v>2686</v>
      </c>
      <c r="B203" t="str">
        <f>IF([1]Allegations!S204="Location unknown","Location unknown",VLOOKUP([1]Allegations!S204,[1]!map_alpha2[#Data],2,FALSE))</f>
        <v>Kuwait</v>
      </c>
      <c r="C203" s="17">
        <f>IF([1]Allegations!U204="","",[1]Allegations!U204)</f>
        <v>44305</v>
      </c>
      <c r="D203" s="18" t="str">
        <f>IF([1]Allegations!B204="","",HYPERLINK([1]Allegations!B204))</f>
        <v>https://www.business-humanrights.org/en/latest-news/job-loss-and-wage-theft-the-grim-reality-of-kuwaits-fb-sector/</v>
      </c>
      <c r="E203" t="str">
        <f>IF([1]Allegations!M204="","",[1]Allegations!M204)</f>
        <v>NGO</v>
      </c>
      <c r="F203" t="str">
        <f>IF([1]Allegations!L204="","",[1]Allegations!L204)</f>
        <v>Migrant &amp; immigrant workers (1 - PH - Catering &amp; food services)</v>
      </c>
      <c r="G203">
        <f>IF([1]Allegations!T204="","",[1]Allegations!T204)</f>
        <v>1</v>
      </c>
      <c r="H203" t="str">
        <f>IF([1]Allegations!X204="","",[1]Allegations!X204)</f>
        <v>A Filipino worker at a UK franchise restaurant alleged that he didn't receive his wages between April 2020 and June 2020.</v>
      </c>
      <c r="I203" s="1" t="str">
        <f>IF([1]Allegations!K204="","",[1]Allegations!K204)</f>
        <v>Non-payment of Wages</v>
      </c>
      <c r="J203" t="str">
        <f>IF([1]Allegations!C204="","",[1]Allegations!C204)</f>
        <v/>
      </c>
      <c r="K203" t="str">
        <f>IF([1]Allegations!F204="","",[1]Allegations!F204)</f>
        <v/>
      </c>
      <c r="L203" t="str">
        <f>IF([1]Allegations!G204="","",[1]Allegations!G204)</f>
        <v/>
      </c>
      <c r="M203" t="str">
        <f>IF([1]Allegations!H204="","",[1]Allegations!H204)</f>
        <v/>
      </c>
      <c r="N203" t="str">
        <f>IF([1]Allegations!I204="","",[1]Allegations!I204)</f>
        <v/>
      </c>
      <c r="O203" s="1" t="str">
        <f>IF([1]Allegations!J204="","",[1]Allegations!J204)</f>
        <v>Not Reported (Employer - Catering &amp; food services)</v>
      </c>
      <c r="P203" t="str">
        <f>IF([1]Allegations!N204="","",[1]Allegations!N204)</f>
        <v>No</v>
      </c>
      <c r="Q203" t="str">
        <f>IF([1]Allegations!O204="","",[1]Allegations!O204)</f>
        <v/>
      </c>
      <c r="R203" s="18" t="str">
        <f>IF(AND([1]Allegations!R204="",[1]Allegations!P204=""),"",IF(AND(NOT([1]Allegations!R204=""),[1]Allegations!P204=""),HYPERLINK([1]Allegations!R204),HYPERLINK([1]Allegations!P204)))</f>
        <v/>
      </c>
      <c r="S203" s="1" t="str">
        <f>IF([1]Allegations!Q204="","",[1]Allegations!Q204)</f>
        <v>He and his colleagues were paid the full three months only after there was a change in ownership.</v>
      </c>
      <c r="T203" t="str">
        <f t="shared" si="27"/>
        <v>x</v>
      </c>
      <c r="U203" t="str">
        <f t="shared" si="28"/>
        <v/>
      </c>
      <c r="V203" t="str">
        <f t="shared" si="29"/>
        <v/>
      </c>
      <c r="W203" t="str">
        <f t="shared" si="30"/>
        <v/>
      </c>
      <c r="X203" t="str">
        <f t="shared" si="31"/>
        <v/>
      </c>
      <c r="Y203" t="str">
        <f t="shared" si="32"/>
        <v/>
      </c>
      <c r="Z203" t="str">
        <f t="shared" si="33"/>
        <v/>
      </c>
      <c r="AA203" s="1" t="str">
        <f t="shared" si="34"/>
        <v/>
      </c>
      <c r="AB203" s="19" t="str">
        <f t="shared" si="35"/>
        <v>Catering &amp; food services</v>
      </c>
    </row>
    <row r="204" spans="1:28" x14ac:dyDescent="0.25">
      <c r="A204" s="1">
        <f>[1]Allegations!V205</f>
        <v>2689</v>
      </c>
      <c r="B204" t="str">
        <f>IF([1]Allegations!S205="Location unknown","Location unknown",VLOOKUP([1]Allegations!S205,[1]!map_alpha2[#Data],2,FALSE))</f>
        <v>United Arab Emirates</v>
      </c>
      <c r="C204" s="17">
        <f>IF([1]Allegations!U205="","",[1]Allegations!U205)</f>
        <v>44308</v>
      </c>
      <c r="D204" s="18" t="str">
        <f>IF([1]Allegations!B205="","",HYPERLINK([1]Allegations!B205))</f>
        <v>https://www.business-humanrights.org/en/latest-news/duped-by-a-job-agent-in-uae-64-indians-trapped-in-single-room-rescued/</v>
      </c>
      <c r="E204" t="str">
        <f>IF([1]Allegations!M205="","",[1]Allegations!M205)</f>
        <v>News outlet</v>
      </c>
      <c r="F204" t="str">
        <f>IF([1]Allegations!L205="","",[1]Allegations!L205)</f>
        <v>Migrant &amp; immigrant workers (64 - IN - Diversified/Conglomerates)</v>
      </c>
      <c r="G204">
        <f>IF([1]Allegations!T205="","",[1]Allegations!T205)</f>
        <v>64</v>
      </c>
      <c r="H204" t="str">
        <f>IF([1]Allegations!X205="","",[1]Allegations!X205)</f>
        <v>64 Indians arrived in the UAE on visit visas alleged being duped by a group of recruitment agents after paying Rs 1.5 lakh (USD2,040) each. The men were stranded in one single room in Sharjah. They were physically abused and their passports were withheld before a social activist rescued them.</v>
      </c>
      <c r="I204" s="1" t="str">
        <f>IF([1]Allegations!K205="","",[1]Allegations!K205)</f>
        <v>Beatings &amp; violence;Denial of Freedom of Expression/Assembly;Intimidation &amp; Threats;Precarious/unsuitable living conditions;Recruitment Fees;Restricted Mobility;Right to food;Withholding Passports</v>
      </c>
      <c r="J204" t="str">
        <f>IF([1]Allegations!C205="","",[1]Allegations!C205)</f>
        <v/>
      </c>
      <c r="K204" t="str">
        <f>IF([1]Allegations!F205="","",[1]Allegations!F205)</f>
        <v/>
      </c>
      <c r="L204" t="str">
        <f>IF([1]Allegations!G205="","",[1]Allegations!G205)</f>
        <v/>
      </c>
      <c r="M204" t="str">
        <f>IF([1]Allegations!H205="","",[1]Allegations!H205)</f>
        <v/>
      </c>
      <c r="N204" t="str">
        <f>IF([1]Allegations!I205="","",[1]Allegations!I205)</f>
        <v/>
      </c>
      <c r="O204" s="1" t="str">
        <f>IF([1]Allegations!J205="","",[1]Allegations!J205)</f>
        <v>Not Reported (Recruiter - Recruitment agencies)</v>
      </c>
      <c r="P204" t="str">
        <f>IF([1]Allegations!N205="","",[1]Allegations!N205)</f>
        <v>No</v>
      </c>
      <c r="Q204" t="str">
        <f>IF([1]Allegations!O205="","",[1]Allegations!O205)</f>
        <v/>
      </c>
      <c r="R204" s="18" t="str">
        <f>IF(AND([1]Allegations!R205="",[1]Allegations!P205=""),"",IF(AND(NOT([1]Allegations!R205=""),[1]Allegations!P205=""),HYPERLINK([1]Allegations!R205),HYPERLINK([1]Allegations!P205)))</f>
        <v/>
      </c>
      <c r="S204" s="1" t="str">
        <f>IF([1]Allegations!Q205="","",[1]Allegations!Q205)</f>
        <v>The Indian consulate intervened. The passports of all 64 were returned to the agent’s office. Of the 64, eight got jobs in the UAE, and 22 have been repatriated.</v>
      </c>
      <c r="T204" t="str">
        <f t="shared" si="27"/>
        <v>x</v>
      </c>
      <c r="U204" t="str">
        <f t="shared" si="28"/>
        <v>x</v>
      </c>
      <c r="V204" t="str">
        <f t="shared" si="29"/>
        <v/>
      </c>
      <c r="W204" t="str">
        <f t="shared" si="30"/>
        <v>x</v>
      </c>
      <c r="X204" t="str">
        <f t="shared" si="31"/>
        <v>x</v>
      </c>
      <c r="Y204" t="str">
        <f t="shared" si="32"/>
        <v/>
      </c>
      <c r="Z204" t="str">
        <f t="shared" si="33"/>
        <v/>
      </c>
      <c r="AA204" s="1" t="str">
        <f t="shared" si="34"/>
        <v/>
      </c>
      <c r="AB204" s="19" t="str">
        <f t="shared" si="35"/>
        <v>Recruitment agencies</v>
      </c>
    </row>
    <row r="205" spans="1:28" x14ac:dyDescent="0.25">
      <c r="A205" s="1">
        <f>[1]Allegations!V206</f>
        <v>2700</v>
      </c>
      <c r="B205" t="str">
        <f>IF([1]Allegations!S206="Location unknown","Location unknown",VLOOKUP([1]Allegations!S206,[1]!map_alpha2[#Data],2,FALSE))</f>
        <v>Kuwait</v>
      </c>
      <c r="C205" s="17">
        <f>IF([1]Allegations!U206="","",[1]Allegations!U206)</f>
        <v>42921</v>
      </c>
      <c r="D205" s="18" t="str">
        <f>IF([1]Allegations!B206="","",HYPERLINK([1]Allegations!B206))</f>
        <v>https://www.business-humanrights.org/en/latest-news/kuwait-indian-sailors-detained-without-due-process/</v>
      </c>
      <c r="E205" t="str">
        <f>IF([1]Allegations!M206="","",[1]Allegations!M206)</f>
        <v>NGO</v>
      </c>
      <c r="F205" t="str">
        <f>IF([1]Allegations!L206="","",[1]Allegations!L206)</f>
        <v>Migrant &amp; immigrant workers (4 - IN - Shipping, ship-building &amp; ship-scrapping)</v>
      </c>
      <c r="G205">
        <f>IF([1]Allegations!T206="","",[1]Allegations!T206)</f>
        <v>4</v>
      </c>
      <c r="H205" t="str">
        <f>IF([1]Allegations!X206="","",[1]Allegations!X206)</f>
        <v>"Four Indian sailors contracted to work on a ship named the Janan were arrested  in May 2017 for allegedly importing contraband diesel. In court the men were unrepresented and denied the opportunity to present a defence. The men also allege that they have faced pressure from Kuwaiti officals and members of the public to convert to Islam._x000D_
_x000D_
The case was documented by NGO Human Rights at Sea as part of a series of ship abandonment cases."</v>
      </c>
      <c r="I205" s="1" t="str">
        <f>IF([1]Allegations!K206="","",[1]Allegations!K206)</f>
        <v>Health: General (including workplace health &amp; safety);Intimidation &amp; Threats;Non-payment of Wages;Precarious/unsuitable living conditions;Restricted Mobility;Right to food</v>
      </c>
      <c r="J205" t="str">
        <f>IF([1]Allegations!C206="","",[1]Allegations!C206)</f>
        <v/>
      </c>
      <c r="K205" t="str">
        <f>IF([1]Allegations!F206="","",[1]Allegations!F206)</f>
        <v/>
      </c>
      <c r="L205" t="str">
        <f>IF([1]Allegations!G206="","",[1]Allegations!G206)</f>
        <v/>
      </c>
      <c r="M205" t="str">
        <f>IF([1]Allegations!H206="","",[1]Allegations!H206)</f>
        <v/>
      </c>
      <c r="N205" t="str">
        <f>IF([1]Allegations!I206="","",[1]Allegations!I206)</f>
        <v/>
      </c>
      <c r="O205" s="1" t="str">
        <f>IF([1]Allegations!J206="","",[1]Allegations!J206)</f>
        <v>Not Reported (Employer - Shipping, ship-building &amp; ship-scrapping)</v>
      </c>
      <c r="P205" t="str">
        <f>IF([1]Allegations!N206="","",[1]Allegations!N206)</f>
        <v>No</v>
      </c>
      <c r="Q205" t="str">
        <f>IF([1]Allegations!O206="","",[1]Allegations!O206)</f>
        <v/>
      </c>
      <c r="R205" s="18" t="str">
        <f>IF(AND([1]Allegations!R206="",[1]Allegations!P206=""),"",IF(AND(NOT([1]Allegations!R206=""),[1]Allegations!P206=""),HYPERLINK([1]Allegations!R206),HYPERLINK([1]Allegations!P206)))</f>
        <v/>
      </c>
      <c r="S205" s="1" t="str">
        <f>IF([1]Allegations!Q206="","",[1]Allegations!Q206)</f>
        <v>The seafarers had contacted the Indian Consulate, who had yet to take action as of July 2017.</v>
      </c>
      <c r="T205" t="str">
        <f t="shared" si="27"/>
        <v>x</v>
      </c>
      <c r="U205" t="str">
        <f t="shared" si="28"/>
        <v>x</v>
      </c>
      <c r="V205" t="str">
        <f t="shared" si="29"/>
        <v>x</v>
      </c>
      <c r="W205" t="str">
        <f t="shared" si="30"/>
        <v>x</v>
      </c>
      <c r="X205" t="str">
        <f t="shared" si="31"/>
        <v>x</v>
      </c>
      <c r="Y205" t="str">
        <f t="shared" si="32"/>
        <v/>
      </c>
      <c r="Z205" t="str">
        <f t="shared" si="33"/>
        <v/>
      </c>
      <c r="AA205" s="1" t="str">
        <f t="shared" si="34"/>
        <v/>
      </c>
      <c r="AB205" s="19" t="str">
        <f t="shared" si="35"/>
        <v>Shipping, ship-building &amp; ship-scrapping</v>
      </c>
    </row>
    <row r="206" spans="1:28" x14ac:dyDescent="0.25">
      <c r="A206" s="1">
        <f>[1]Allegations!V207</f>
        <v>2703</v>
      </c>
      <c r="B206" t="str">
        <f>IF([1]Allegations!S207="Location unknown","Location unknown",VLOOKUP([1]Allegations!S207,[1]!map_alpha2[#Data],2,FALSE))</f>
        <v>United Arab Emirates</v>
      </c>
      <c r="C206" s="17">
        <f>IF([1]Allegations!U207="","",[1]Allegations!U207)</f>
        <v>42656</v>
      </c>
      <c r="D206" s="18" t="str">
        <f>IF([1]Allegations!B207="","",HYPERLINK([1]Allegations!B207))</f>
        <v>https://www.business-humanrights.org/en/latest-news/workers-stranded-out-at-sea-without-pay-food-or-drinking-water/</v>
      </c>
      <c r="E206" t="str">
        <f>IF([1]Allegations!M207="","",[1]Allegations!M207)</f>
        <v>NGO</v>
      </c>
      <c r="F206" t="str">
        <f>IF([1]Allegations!L207="","",[1]Allegations!L207)</f>
        <v>Migrant &amp; immigrant workers (Unknown Number - IN - Shipping, ship-building &amp; ship-scrapping);Migrant &amp; immigrant workers (Unknown Number - MM - Shipping, ship-building &amp; ship-scrapping);Migrant &amp; immigrant workers (Unknown Number - PK - Shipping, ship-building &amp; ship-scrapping)</v>
      </c>
      <c r="G206">
        <f>IF([1]Allegations!T207="","",[1]Allegations!T207)</f>
        <v>16</v>
      </c>
      <c r="H206" t="str">
        <f>IF([1]Allegations!X207="","",[1]Allegations!X207)</f>
        <v>According to NGO Mission to Seafarers, 16 workers including Indian, Burmese and Pakistani nationals, are stranded around 12-13km off the Ajman coast, UAE on an abandoned vessel. As of October 2016 the workers had not been paid for nine moths, when their contracts expired. Mission to Seafarers have been supplying the SL Star with food, water and essentials.</v>
      </c>
      <c r="I206" s="1" t="str">
        <f>IF([1]Allegations!K207="","",[1]Allegations!K207)</f>
        <v>Health as a human right;Non-payment of Wages;Precarious/unsuitable living conditions;Restricted Mobility;Right to food</v>
      </c>
      <c r="J206" t="str">
        <f>IF([1]Allegations!C207="","",[1]Allegations!C207)</f>
        <v/>
      </c>
      <c r="K206" t="str">
        <f>IF([1]Allegations!F207="","",[1]Allegations!F207)</f>
        <v/>
      </c>
      <c r="L206" t="str">
        <f>IF([1]Allegations!G207="","",[1]Allegations!G207)</f>
        <v/>
      </c>
      <c r="M206" t="str">
        <f>IF([1]Allegations!H207="","",[1]Allegations!H207)</f>
        <v/>
      </c>
      <c r="N206" t="str">
        <f>IF([1]Allegations!I207="","",[1]Allegations!I207)</f>
        <v/>
      </c>
      <c r="O206" s="1" t="str">
        <f>IF([1]Allegations!J207="","",[1]Allegations!J207)</f>
        <v>Not Reported (Employer - Shipping, ship-building &amp; ship-scrapping)</v>
      </c>
      <c r="P206" t="str">
        <f>IF([1]Allegations!N207="","",[1]Allegations!N207)</f>
        <v>No</v>
      </c>
      <c r="Q206" t="str">
        <f>IF([1]Allegations!O207="","",[1]Allegations!O207)</f>
        <v/>
      </c>
      <c r="R206" s="18" t="str">
        <f>IF(AND([1]Allegations!R207="",[1]Allegations!P207=""),"",IF(AND(NOT([1]Allegations!R207=""),[1]Allegations!P207=""),HYPERLINK([1]Allegations!R207),HYPERLINK([1]Allegations!P207)))</f>
        <v>https://www.khaleejtimes.com/uae/six-asian-sailors-stuck-on-ship-near-ajman-port</v>
      </c>
      <c r="S206" s="1" t="str">
        <f>IF([1]Allegations!Q207="","",[1]Allegations!Q207)</f>
        <v>None reported.</v>
      </c>
      <c r="T206" t="str">
        <f t="shared" si="27"/>
        <v>x</v>
      </c>
      <c r="U206" t="str">
        <f t="shared" si="28"/>
        <v>x</v>
      </c>
      <c r="V206" t="str">
        <f t="shared" si="29"/>
        <v/>
      </c>
      <c r="W206" t="str">
        <f t="shared" si="30"/>
        <v>x</v>
      </c>
      <c r="X206" t="str">
        <f t="shared" si="31"/>
        <v/>
      </c>
      <c r="Y206" t="str">
        <f t="shared" si="32"/>
        <v/>
      </c>
      <c r="Z206" t="str">
        <f t="shared" si="33"/>
        <v/>
      </c>
      <c r="AA206" s="1" t="str">
        <f t="shared" si="34"/>
        <v/>
      </c>
      <c r="AB206" s="19" t="str">
        <f t="shared" si="35"/>
        <v>Shipping, ship-building &amp; ship-scrapping</v>
      </c>
    </row>
    <row r="207" spans="1:28" x14ac:dyDescent="0.25">
      <c r="A207" s="1">
        <f>[1]Allegations!V208</f>
        <v>2702</v>
      </c>
      <c r="B207" t="str">
        <f>IF([1]Allegations!S208="Location unknown","Location unknown",VLOOKUP([1]Allegations!S208,[1]!map_alpha2[#Data],2,FALSE))</f>
        <v>United Arab Emirates</v>
      </c>
      <c r="C207" s="17">
        <f>IF([1]Allegations!U208="","",[1]Allegations!U208)</f>
        <v>42989</v>
      </c>
      <c r="D207" s="18" t="str">
        <f>IF([1]Allegations!B208="","",HYPERLINK([1]Allegations!B208))</f>
        <v>https://www.business-humanrights.org/en/latest-news/60-sailors-return-home-receive-salaries-after-being-stranded-in-uae-waters-without-pay-for-months/</v>
      </c>
      <c r="E207" t="str">
        <f>IF([1]Allegations!M208="","",[1]Allegations!M208)</f>
        <v>News outlet</v>
      </c>
      <c r="F207" t="str">
        <f>IF([1]Allegations!L208="","",[1]Allegations!L208)</f>
        <v>Migrant &amp; immigrant workers (Unknown Number - Southeast Asia - Shipping, ship-building &amp; ship-scrapping)</v>
      </c>
      <c r="G207">
        <f>IF([1]Allegations!T208="","",[1]Allegations!T208)</f>
        <v>60</v>
      </c>
      <c r="H207" t="str">
        <f>IF([1]Allegations!X208="","",[1]Allegations!X208)</f>
        <v>60 Asian sailors of undisclosed nationalities were repatriated from the UAE after they were abandoned on stranded vessels. The sailors had complained about non-payment of their salaries 'for many months'. The companies employing the men were not named.</v>
      </c>
      <c r="I207" s="1" t="str">
        <f>IF([1]Allegations!K208="","",[1]Allegations!K208)</f>
        <v>Health: General (including workplace health &amp; safety);Non-payment of Wages;Precarious/unsuitable living conditions;Restricted Mobility;Right to food</v>
      </c>
      <c r="J207" t="str">
        <f>IF([1]Allegations!C208="","",[1]Allegations!C208)</f>
        <v/>
      </c>
      <c r="K207" t="str">
        <f>IF([1]Allegations!F208="","",[1]Allegations!F208)</f>
        <v/>
      </c>
      <c r="L207" t="str">
        <f>IF([1]Allegations!G208="","",[1]Allegations!G208)</f>
        <v/>
      </c>
      <c r="M207" t="str">
        <f>IF([1]Allegations!H208="","",[1]Allegations!H208)</f>
        <v/>
      </c>
      <c r="N207" t="str">
        <f>IF([1]Allegations!I208="","",[1]Allegations!I208)</f>
        <v/>
      </c>
      <c r="O207" s="1" t="str">
        <f>IF([1]Allegations!J208="","",[1]Allegations!J208)</f>
        <v>Not Reported (Employer - Shipping, ship-building &amp; ship-scrapping)</v>
      </c>
      <c r="P207" t="str">
        <f>IF([1]Allegations!N208="","",[1]Allegations!N208)</f>
        <v>No</v>
      </c>
      <c r="Q207" t="str">
        <f>IF([1]Allegations!O208="","",[1]Allegations!O208)</f>
        <v/>
      </c>
      <c r="R207" s="18" t="str">
        <f>IF(AND([1]Allegations!R208="",[1]Allegations!P208=""),"",IF(AND(NOT([1]Allegations!R208=""),[1]Allegations!P208=""),HYPERLINK([1]Allegations!R208),HYPERLINK([1]Allegations!P208)))</f>
        <v/>
      </c>
      <c r="S207" s="1" t="str">
        <f>IF([1]Allegations!Q208="","",[1]Allegations!Q208)</f>
        <v>The UAE's Federal Transport Authority for Land and Maritime intervened after the crews raised grievances with them. The department traced the ships' owners and in some cases settled the outstanding wages amicably whilst in others took legal action against employers to secure owed wages.</v>
      </c>
      <c r="T207" t="str">
        <f t="shared" si="27"/>
        <v>x</v>
      </c>
      <c r="U207" t="str">
        <f t="shared" si="28"/>
        <v>x</v>
      </c>
      <c r="V207" t="str">
        <f t="shared" si="29"/>
        <v>x</v>
      </c>
      <c r="W207" t="str">
        <f t="shared" si="30"/>
        <v>x</v>
      </c>
      <c r="X207" t="str">
        <f t="shared" si="31"/>
        <v/>
      </c>
      <c r="Y207" t="str">
        <f t="shared" si="32"/>
        <v/>
      </c>
      <c r="Z207" t="str">
        <f t="shared" si="33"/>
        <v/>
      </c>
      <c r="AA207" s="1" t="str">
        <f t="shared" si="34"/>
        <v/>
      </c>
      <c r="AB207" s="19" t="str">
        <f t="shared" si="35"/>
        <v>Shipping, ship-building &amp; ship-scrapping</v>
      </c>
    </row>
    <row r="208" spans="1:28" x14ac:dyDescent="0.25">
      <c r="A208" s="1">
        <f>[1]Allegations!V209</f>
        <v>2707</v>
      </c>
      <c r="B208" t="str">
        <f>IF([1]Allegations!S209="Location unknown","Location unknown",VLOOKUP([1]Allegations!S209,[1]!map_alpha2[#Data],2,FALSE))</f>
        <v>Saudi Arabia</v>
      </c>
      <c r="C208" s="17">
        <f>IF([1]Allegations!U209="","",[1]Allegations!U209)</f>
        <v>43968</v>
      </c>
      <c r="D208" s="18" t="str">
        <f>IF([1]Allegations!B209="","",HYPERLINK([1]Allegations!B209))</f>
        <v>https://www.business-humanrights.org/en/latest-news/uae-saudi-arabia-indian-workers-laid-off-stranded-without-housing-food-or-flights-home/</v>
      </c>
      <c r="E208" t="str">
        <f>IF([1]Allegations!M209="","",[1]Allegations!M209)</f>
        <v>News outlet</v>
      </c>
      <c r="F208" t="str">
        <f>IF([1]Allegations!L209="","",[1]Allegations!L209)</f>
        <v>Migrant &amp; immigrant workers (46 - IN - Oil, gas &amp; coal)</v>
      </c>
      <c r="G208">
        <f>IF([1]Allegations!T209="","",[1]Allegations!T209)</f>
        <v>46</v>
      </c>
      <c r="H208" t="str">
        <f>IF([1]Allegations!X209="","",[1]Allegations!X209)</f>
        <v>46 Indian workers were among hundreds stranded in Saudi Arabia during the Covid-19 crisis. They had been contracted at an oil plant which was set to pay them based on a time-sheet; the workers were left without salary during the lockdown. Their visas had also expired.</v>
      </c>
      <c r="I208" s="1" t="str">
        <f>IF([1]Allegations!K209="","",[1]Allegations!K209)</f>
        <v>COVID-19;Failing to renew visas;Non-payment of Wages;Precarious/unsuitable living conditions</v>
      </c>
      <c r="J208" t="str">
        <f>IF([1]Allegations!C209="","",[1]Allegations!C209)</f>
        <v/>
      </c>
      <c r="K208" t="str">
        <f>IF([1]Allegations!F209="","",[1]Allegations!F209)</f>
        <v/>
      </c>
      <c r="L208" t="str">
        <f>IF([1]Allegations!G209="","",[1]Allegations!G209)</f>
        <v/>
      </c>
      <c r="M208" t="str">
        <f>IF([1]Allegations!H209="","",[1]Allegations!H209)</f>
        <v/>
      </c>
      <c r="N208" t="str">
        <f>IF([1]Allegations!I209="","",[1]Allegations!I209)</f>
        <v/>
      </c>
      <c r="O208" s="1" t="str">
        <f>IF([1]Allegations!J209="","",[1]Allegations!J209)</f>
        <v>Not Reported (Employer - Oil, gas &amp; coal)</v>
      </c>
      <c r="P208" t="str">
        <f>IF([1]Allegations!N209="","",[1]Allegations!N209)</f>
        <v>No</v>
      </c>
      <c r="Q208" t="str">
        <f>IF([1]Allegations!O209="","",[1]Allegations!O209)</f>
        <v/>
      </c>
      <c r="R208" s="18" t="str">
        <f>IF(AND([1]Allegations!R209="",[1]Allegations!P209=""),"",IF(AND(NOT([1]Allegations!R209=""),[1]Allegations!P209=""),HYPERLINK([1]Allegations!R209),HYPERLINK([1]Allegations!P209)))</f>
        <v/>
      </c>
      <c r="S208" s="1" t="str">
        <f>IF([1]Allegations!Q209="","",[1]Allegations!Q209)</f>
        <v>Despite sending numerous letters to the Indian embassy in Riyadh, the Central and State governments, the workers have not received support. At the time of writing they could not find their names listed under the Indian Government's repatriation scheme.</v>
      </c>
      <c r="T208" t="str">
        <f t="shared" si="27"/>
        <v>x</v>
      </c>
      <c r="U208" t="str">
        <f t="shared" si="28"/>
        <v>x</v>
      </c>
      <c r="V208" t="str">
        <f t="shared" si="29"/>
        <v/>
      </c>
      <c r="W208" t="str">
        <f t="shared" si="30"/>
        <v>x</v>
      </c>
      <c r="X208" t="str">
        <f t="shared" si="31"/>
        <v/>
      </c>
      <c r="Y208" t="str">
        <f t="shared" si="32"/>
        <v/>
      </c>
      <c r="Z208" t="str">
        <f t="shared" si="33"/>
        <v/>
      </c>
      <c r="AA208" s="1" t="str">
        <f t="shared" si="34"/>
        <v/>
      </c>
      <c r="AB208" s="19" t="str">
        <f t="shared" si="35"/>
        <v>Oil, gas &amp; coal</v>
      </c>
    </row>
    <row r="209" spans="1:28" x14ac:dyDescent="0.25">
      <c r="A209" s="1">
        <f>[1]Allegations!V210</f>
        <v>2710</v>
      </c>
      <c r="B209" t="str">
        <f>IF([1]Allegations!S210="Location unknown","Location unknown",VLOOKUP([1]Allegations!S210,[1]!map_alpha2[#Data],2,FALSE))</f>
        <v>United Arab Emirates</v>
      </c>
      <c r="C209" s="17">
        <f>IF([1]Allegations!U210="","",[1]Allegations!U210)</f>
        <v>44094</v>
      </c>
      <c r="D209" s="18" t="str">
        <f>IF([1]Allegations!B210="","",HYPERLINK([1]Allegations!B210))</f>
        <v>https://www.business-humanrights.org/en/latest-news/indian-migrant-workers-in-gulf-are-returning-home-with-out-months-of-wage-owed-to-them/</v>
      </c>
      <c r="E209" t="str">
        <f>IF([1]Allegations!M210="","",[1]Allegations!M210)</f>
        <v>News outlet</v>
      </c>
      <c r="F209" t="str">
        <f>IF([1]Allegations!L210="","",[1]Allegations!L210)</f>
        <v>Migrant &amp; immigrant workers (1 - Unknown Location - Oil, gas &amp; coal)</v>
      </c>
      <c r="G209">
        <f>IF([1]Allegations!T210="","",[1]Allegations!T210)</f>
        <v>1</v>
      </c>
      <c r="H209" t="str">
        <f>IF([1]Allegations!X210="","",[1]Allegations!X210)</f>
        <v>In Septermber 2020, Fintech Zoom reported on the scale of the issue of wage theft in the Gulf during COVID-19. In one case, an engineer with a petroleum firm reportedly returned home while being owed two months' worth of wages. He has a pending bank loan.</v>
      </c>
      <c r="I209" s="1" t="str">
        <f>IF([1]Allegations!K210="","",[1]Allegations!K210)</f>
        <v>Non-payment of Wages</v>
      </c>
      <c r="J209" t="str">
        <f>IF([1]Allegations!C210="","",[1]Allegations!C210)</f>
        <v/>
      </c>
      <c r="K209" t="str">
        <f>IF([1]Allegations!F210="","",[1]Allegations!F210)</f>
        <v/>
      </c>
      <c r="L209" t="str">
        <f>IF([1]Allegations!G210="","",[1]Allegations!G210)</f>
        <v/>
      </c>
      <c r="M209" t="str">
        <f>IF([1]Allegations!H210="","",[1]Allegations!H210)</f>
        <v/>
      </c>
      <c r="N209" t="str">
        <f>IF([1]Allegations!I210="","",[1]Allegations!I210)</f>
        <v/>
      </c>
      <c r="O209" s="1" t="str">
        <f>IF([1]Allegations!J210="","",[1]Allegations!J210)</f>
        <v>Not Reported (Employer - Oil, gas &amp; coal)</v>
      </c>
      <c r="P209" t="str">
        <f>IF([1]Allegations!N210="","",[1]Allegations!N210)</f>
        <v>No</v>
      </c>
      <c r="Q209" t="str">
        <f>IF([1]Allegations!O210="","",[1]Allegations!O210)</f>
        <v/>
      </c>
      <c r="R209" s="18" t="str">
        <f>IF(AND([1]Allegations!R210="",[1]Allegations!P210=""),"",IF(AND(NOT([1]Allegations!R210=""),[1]Allegations!P210=""),HYPERLINK([1]Allegations!R210),HYPERLINK([1]Allegations!P210)))</f>
        <v/>
      </c>
      <c r="S209" s="1" t="str">
        <f>IF([1]Allegations!Q210="","",[1]Allegations!Q210)</f>
        <v>None reported.</v>
      </c>
      <c r="T209" t="str">
        <f t="shared" si="27"/>
        <v>x</v>
      </c>
      <c r="U209" t="str">
        <f t="shared" si="28"/>
        <v/>
      </c>
      <c r="V209" t="str">
        <f t="shared" si="29"/>
        <v/>
      </c>
      <c r="W209" t="str">
        <f t="shared" si="30"/>
        <v/>
      </c>
      <c r="X209" t="str">
        <f t="shared" si="31"/>
        <v/>
      </c>
      <c r="Y209" t="str">
        <f t="shared" si="32"/>
        <v/>
      </c>
      <c r="Z209" t="str">
        <f t="shared" si="33"/>
        <v/>
      </c>
      <c r="AA209" s="1" t="str">
        <f t="shared" si="34"/>
        <v/>
      </c>
      <c r="AB209" s="19" t="str">
        <f t="shared" si="35"/>
        <v>Oil, gas &amp; coal</v>
      </c>
    </row>
    <row r="210" spans="1:28" x14ac:dyDescent="0.25">
      <c r="A210" s="1">
        <f>[1]Allegations!V211</f>
        <v>2711</v>
      </c>
      <c r="B210" t="str">
        <f>IF([1]Allegations!S211="Location unknown","Location unknown",VLOOKUP([1]Allegations!S211,[1]!map_alpha2[#Data],2,FALSE))</f>
        <v>Kuwait</v>
      </c>
      <c r="C210" s="17">
        <f>IF([1]Allegations!U211="","",[1]Allegations!U211)</f>
        <v>44106</v>
      </c>
      <c r="D210" s="18" t="str">
        <f>IF([1]Allegations!B211="","",HYPERLINK([1]Allegations!B211))</f>
        <v>https://www.business-humanrights.org/en/latest-news/105-indians-in-kuwait-write-to-embassy-over-salary-dues/</v>
      </c>
      <c r="E210" t="str">
        <f>IF([1]Allegations!M211="","",[1]Allegations!M211)</f>
        <v>News outlet</v>
      </c>
      <c r="F210" t="str">
        <f>IF([1]Allegations!L211="","",[1]Allegations!L211)</f>
        <v>Migrant &amp; immigrant workers (105 - IN - Shipping, ship-building &amp; ship-scrapping)</v>
      </c>
      <c r="G210">
        <f>IF([1]Allegations!T211="","",[1]Allegations!T211)</f>
        <v>105</v>
      </c>
      <c r="H210" t="str">
        <f>IF([1]Allegations!X211="","",[1]Allegations!X211)</f>
        <v>"In October 2020, the case of 105 Indian workers at the Al Shuaiba port was taken up by the Kuwait labour authorities. The workers had alleged unpaid wages since June 2020, withheld passports, expired and expiring visas, and were in precarious housing without electricity and dependent on food aid."</v>
      </c>
      <c r="I210" s="1" t="str">
        <f>IF([1]Allegations!K211="","",[1]Allegations!K211)</f>
        <v>COVID-19;Failing to renew visas;Non-payment of Wages;Precarious/unsuitable living conditions;Right to food;Withholding Passports</v>
      </c>
      <c r="J210" t="str">
        <f>IF([1]Allegations!C211="","",[1]Allegations!C211)</f>
        <v/>
      </c>
      <c r="K210" t="str">
        <f>IF([1]Allegations!F211="","",[1]Allegations!F211)</f>
        <v/>
      </c>
      <c r="L210" t="str">
        <f>IF([1]Allegations!G211="","",[1]Allegations!G211)</f>
        <v/>
      </c>
      <c r="M210" t="str">
        <f>IF([1]Allegations!H211="","",[1]Allegations!H211)</f>
        <v/>
      </c>
      <c r="N210" t="str">
        <f>IF([1]Allegations!I211="","",[1]Allegations!I211)</f>
        <v/>
      </c>
      <c r="O210" s="1" t="str">
        <f>IF([1]Allegations!J211="","",[1]Allegations!J211)</f>
        <v>Not Reported (Employer - Shipping, ship-building &amp; ship-scrapping)</v>
      </c>
      <c r="P210" t="str">
        <f>IF([1]Allegations!N211="","",[1]Allegations!N211)</f>
        <v>No</v>
      </c>
      <c r="Q210" t="str">
        <f>IF([1]Allegations!O211="","",[1]Allegations!O211)</f>
        <v/>
      </c>
      <c r="R210" s="18" t="str">
        <f>IF(AND([1]Allegations!R211="",[1]Allegations!P211=""),"",IF(AND(NOT([1]Allegations!R211=""),[1]Allegations!P211=""),HYPERLINK([1]Allegations!R211),HYPERLINK([1]Allegations!P211)))</f>
        <v/>
      </c>
      <c r="S210" s="1" t="str">
        <f>IF([1]Allegations!Q211="","",[1]Allegations!Q211)</f>
        <v>"The workers petitioned the Indian Embassy to intervene and an embassy official confirmed that they had received the complaint and were ""discussing"" with the company to resolve the case. _x000D_
_x000D_
Officials from the Kuwaiti Public Authority for Manpower visited the workers' residence after they received complaints. Gulf News reported that the company had been called in to achieve resolution.  "</v>
      </c>
      <c r="T210" t="str">
        <f t="shared" si="27"/>
        <v>x</v>
      </c>
      <c r="U210" t="str">
        <f t="shared" si="28"/>
        <v>x</v>
      </c>
      <c r="V210" t="str">
        <f t="shared" si="29"/>
        <v/>
      </c>
      <c r="W210" t="str">
        <f t="shared" si="30"/>
        <v>x</v>
      </c>
      <c r="X210" t="str">
        <f t="shared" si="31"/>
        <v/>
      </c>
      <c r="Y210" t="str">
        <f t="shared" si="32"/>
        <v/>
      </c>
      <c r="Z210" t="str">
        <f t="shared" si="33"/>
        <v/>
      </c>
      <c r="AA210" s="1" t="str">
        <f t="shared" si="34"/>
        <v/>
      </c>
      <c r="AB210" s="19" t="str">
        <f t="shared" si="35"/>
        <v>Shipping, ship-building &amp; ship-scrapping</v>
      </c>
    </row>
    <row r="211" spans="1:28" x14ac:dyDescent="0.25">
      <c r="A211" s="1">
        <f>[1]Allegations!V212</f>
        <v>2556</v>
      </c>
      <c r="B211" t="str">
        <f>IF([1]Allegations!S212="Location unknown","Location unknown",VLOOKUP([1]Allegations!S212,[1]!map_alpha2[#Data],2,FALSE))</f>
        <v>Saudi Arabia</v>
      </c>
      <c r="C211" s="17">
        <f>IF([1]Allegations!U212="","",[1]Allegations!U212)</f>
        <v>44551</v>
      </c>
      <c r="D211" s="18" t="str">
        <f>IF([1]Allegations!B212="","",HYPERLINK([1]Allegations!B212))</f>
        <v>https://www.business-humanrights.org/en/latest-news/saudi-arabia-women-on-dependent-visas-exploited-by-private-schools-unable-to-obtain-bank-accounts-or-driving-licenses-employed-on-lower-salaries-than-nationals/</v>
      </c>
      <c r="E211" t="str">
        <f>IF([1]Allegations!M212="","",[1]Allegations!M212)</f>
        <v>NGO</v>
      </c>
      <c r="F211" t="str">
        <f>IF([1]Allegations!L212="","",[1]Allegations!L212)</f>
        <v>Migrant &amp; immigrant workers (1 - PK - Education companies)</v>
      </c>
      <c r="G211">
        <f>IF([1]Allegations!T212="","",[1]Allegations!T212)</f>
        <v>1</v>
      </c>
      <c r="H211" t="str">
        <f>IF([1]Allegations!X212="","",[1]Allegations!X212)</f>
        <v>Evidence from Migrant-Rights.org revealed that individuals on dependent visas (visas which are tied to a guardian on work visa) are often exploited by employers given the restrictions they face as their dependent visas do not allow them to legally work and thus have to work illegally. Women are particularly more vulnerable to this practice. Zainab Ahmad is one of these women. Forced to work in a school on an illegal basis given the unwillingness of schools to go through the pricey legal process knowing she had limited options and no access to legal remedial mechianism. That has resulted in Zainab being paid less than her legal counterparts in addition to many delayed payments.</v>
      </c>
      <c r="I211" s="1" t="str">
        <f>IF([1]Allegations!K212="","",[1]Allegations!K212)</f>
        <v>Failing to renew visas;Non-payment of Wages</v>
      </c>
      <c r="J211" t="str">
        <f>IF([1]Allegations!C212="","",[1]Allegations!C212)</f>
        <v/>
      </c>
      <c r="K211" t="str">
        <f>IF([1]Allegations!F212="","",[1]Allegations!F212)</f>
        <v/>
      </c>
      <c r="L211" t="str">
        <f>IF([1]Allegations!G212="","",[1]Allegations!G212)</f>
        <v/>
      </c>
      <c r="M211" t="str">
        <f>IF([1]Allegations!H212="","",[1]Allegations!H212)</f>
        <v/>
      </c>
      <c r="N211" t="str">
        <f>IF([1]Allegations!I212="","",[1]Allegations!I212)</f>
        <v/>
      </c>
      <c r="O211" s="1" t="str">
        <f>IF([1]Allegations!J212="","",[1]Allegations!J212)</f>
        <v>Not Reported (Employer - Education companies)</v>
      </c>
      <c r="P211" t="str">
        <f>IF([1]Allegations!N212="","",[1]Allegations!N212)</f>
        <v>No</v>
      </c>
      <c r="Q211" t="str">
        <f>IF([1]Allegations!O212="","",[1]Allegations!O212)</f>
        <v/>
      </c>
      <c r="R211" s="18" t="str">
        <f>IF(AND([1]Allegations!R212="",[1]Allegations!P212=""),"",IF(AND(NOT([1]Allegations!R212=""),[1]Allegations!P212=""),HYPERLINK([1]Allegations!R212),HYPERLINK([1]Allegations!P212)))</f>
        <v/>
      </c>
      <c r="S211" s="1" t="str">
        <f>IF([1]Allegations!Q212="","",[1]Allegations!Q212)</f>
        <v>None reported.</v>
      </c>
      <c r="T211" t="str">
        <f t="shared" si="27"/>
        <v>x</v>
      </c>
      <c r="U211" t="str">
        <f t="shared" si="28"/>
        <v>x</v>
      </c>
      <c r="V211" t="str">
        <f t="shared" si="29"/>
        <v/>
      </c>
      <c r="W211" t="str">
        <f t="shared" si="30"/>
        <v/>
      </c>
      <c r="X211" t="str">
        <f t="shared" si="31"/>
        <v/>
      </c>
      <c r="Y211" t="str">
        <f t="shared" si="32"/>
        <v/>
      </c>
      <c r="Z211" t="str">
        <f t="shared" si="33"/>
        <v/>
      </c>
      <c r="AA211" s="1" t="str">
        <f t="shared" si="34"/>
        <v/>
      </c>
      <c r="AB211" s="19" t="str">
        <f t="shared" si="35"/>
        <v>Education companies</v>
      </c>
    </row>
    <row r="212" spans="1:28" x14ac:dyDescent="0.25">
      <c r="A212" s="1">
        <f>[1]Allegations!V213</f>
        <v>2557</v>
      </c>
      <c r="B212" t="str">
        <f>IF([1]Allegations!S213="Location unknown","Location unknown",VLOOKUP([1]Allegations!S213,[1]!map_alpha2[#Data],2,FALSE))</f>
        <v>Saudi Arabia</v>
      </c>
      <c r="C212" s="17">
        <f>IF([1]Allegations!U213="","",[1]Allegations!U213)</f>
        <v>44551</v>
      </c>
      <c r="D212" s="18" t="str">
        <f>IF([1]Allegations!B213="","",HYPERLINK([1]Allegations!B213))</f>
        <v>https://www.business-humanrights.org/en/latest-news/saudi-arabia-women-on-dependent-visas-exploited-by-private-schools-unable-to-obtain-bank-accounts-or-driving-licenses-employed-on-lower-salaries-than-nationals/</v>
      </c>
      <c r="E212" t="str">
        <f>IF([1]Allegations!M213="","",[1]Allegations!M213)</f>
        <v>NGO</v>
      </c>
      <c r="F212" t="str">
        <f>IF([1]Allegations!L213="","",[1]Allegations!L213)</f>
        <v>Migrant &amp; immigrant workers (1 - IN - Education companies)</v>
      </c>
      <c r="G212">
        <f>IF([1]Allegations!T213="","",[1]Allegations!T213)</f>
        <v>1</v>
      </c>
      <c r="H212" t="str">
        <f>IF([1]Allegations!X213="","",[1]Allegations!X213)</f>
        <v>Evidence from Migrant-Rights.org revealed that individuals on dependent visas (visas which are tied to a guardian on work visa) are often exploited by employers given the restrictions they face as their dependent visas do not allow them to legally work and thus have to work illegally. Women are particularly more vulnerable to this practice. One worker, Amna from India who was tied to her husband's work visa, reported that she was overworked and underpaid as a result of having to work without a legal contract, in addition she faced ill treatment from the administration.</v>
      </c>
      <c r="I212" s="1" t="str">
        <f>IF([1]Allegations!K213="","",[1]Allegations!K213)</f>
        <v>Failing to renew visas;Intimidation &amp; Threats;Non-payment of Wages</v>
      </c>
      <c r="J212" t="str">
        <f>IF([1]Allegations!C213="","",[1]Allegations!C213)</f>
        <v/>
      </c>
      <c r="K212" t="str">
        <f>IF([1]Allegations!F213="","",[1]Allegations!F213)</f>
        <v/>
      </c>
      <c r="L212" t="str">
        <f>IF([1]Allegations!G213="","",[1]Allegations!G213)</f>
        <v/>
      </c>
      <c r="M212" t="str">
        <f>IF([1]Allegations!H213="","",[1]Allegations!H213)</f>
        <v/>
      </c>
      <c r="N212" t="str">
        <f>IF([1]Allegations!I213="","",[1]Allegations!I213)</f>
        <v/>
      </c>
      <c r="O212" s="1" t="str">
        <f>IF([1]Allegations!J213="","",[1]Allegations!J213)</f>
        <v>Not Reported (Employer - Education companies)</v>
      </c>
      <c r="P212" t="str">
        <f>IF([1]Allegations!N213="","",[1]Allegations!N213)</f>
        <v>No</v>
      </c>
      <c r="Q212" t="str">
        <f>IF([1]Allegations!O213="","",[1]Allegations!O213)</f>
        <v/>
      </c>
      <c r="R212" s="18" t="str">
        <f>IF(AND([1]Allegations!R213="",[1]Allegations!P213=""),"",IF(AND(NOT([1]Allegations!R213=""),[1]Allegations!P213=""),HYPERLINK([1]Allegations!R213),HYPERLINK([1]Allegations!P213)))</f>
        <v/>
      </c>
      <c r="S212" s="1" t="str">
        <f>IF([1]Allegations!Q213="","",[1]Allegations!Q213)</f>
        <v>None reported.</v>
      </c>
      <c r="T212" t="str">
        <f t="shared" si="27"/>
        <v>x</v>
      </c>
      <c r="U212" t="str">
        <f t="shared" si="28"/>
        <v>x</v>
      </c>
      <c r="V212" t="str">
        <f t="shared" si="29"/>
        <v/>
      </c>
      <c r="W212" t="str">
        <f t="shared" si="30"/>
        <v/>
      </c>
      <c r="X212" t="str">
        <f t="shared" si="31"/>
        <v>x</v>
      </c>
      <c r="Y212" t="str">
        <f t="shared" si="32"/>
        <v/>
      </c>
      <c r="Z212" t="str">
        <f t="shared" si="33"/>
        <v/>
      </c>
      <c r="AA212" s="1" t="str">
        <f t="shared" si="34"/>
        <v/>
      </c>
      <c r="AB212" s="19" t="str">
        <f t="shared" si="35"/>
        <v>Education companies</v>
      </c>
    </row>
    <row r="213" spans="1:28" x14ac:dyDescent="0.25">
      <c r="A213" s="1">
        <f>[1]Allegations!V214</f>
        <v>2559</v>
      </c>
      <c r="B213" t="str">
        <f>IF([1]Allegations!S214="Location unknown","Location unknown",VLOOKUP([1]Allegations!S214,[1]!map_alpha2[#Data],2,FALSE))</f>
        <v>Kuwait</v>
      </c>
      <c r="C213" s="17">
        <f>IF([1]Allegations!U214="","",[1]Allegations!U214)</f>
        <v>44562</v>
      </c>
      <c r="D213" s="18" t="str">
        <f>IF([1]Allegations!B214="","",HYPERLINK([1]Allegations!B214))</f>
        <v>https://www.business-humanrights.org/en/latest-news/kuwait-150-food-beverage-workers-receive-usd400k-in-unpaid-wages-compensation-after-employer-failed-to-pay-salaries-during-covid-19-pandemic-court-rules/</v>
      </c>
      <c r="E213" t="str">
        <f>IF([1]Allegations!M214="","",[1]Allegations!M214)</f>
        <v>News outlet</v>
      </c>
      <c r="F213" t="str">
        <f>IF([1]Allegations!L214="","",[1]Allegations!L214)</f>
        <v>Migrant &amp; immigrant workers (Unknown Number - EG - Catering &amp; food services);Migrant &amp; immigrant workers (Unknown Number - Middle East &amp; No. Africa - Catering &amp; food services)</v>
      </c>
      <c r="G213">
        <f>IF([1]Allegations!T214="","",[1]Allegations!T214)</f>
        <v>150</v>
      </c>
      <c r="H213" t="str">
        <f>IF([1]Allegations!X214="","",[1]Allegations!X214)</f>
        <v>An unidentified food company has not been paying wages of 150 employees, most of whom are Egyptians, with the onset of the COVID-19 pandemic, according to a Gulf News contributor.</v>
      </c>
      <c r="I213" s="1" t="str">
        <f>IF([1]Allegations!K214="","",[1]Allegations!K214)</f>
        <v>Non-payment of Wages</v>
      </c>
      <c r="J213" t="str">
        <f>IF([1]Allegations!C214="","",[1]Allegations!C214)</f>
        <v/>
      </c>
      <c r="K213" t="str">
        <f>IF([1]Allegations!F214="","",[1]Allegations!F214)</f>
        <v/>
      </c>
      <c r="L213" t="str">
        <f>IF([1]Allegations!G214="","",[1]Allegations!G214)</f>
        <v/>
      </c>
      <c r="M213" t="str">
        <f>IF([1]Allegations!H214="","",[1]Allegations!H214)</f>
        <v/>
      </c>
      <c r="N213" t="str">
        <f>IF([1]Allegations!I214="","",[1]Allegations!I214)</f>
        <v/>
      </c>
      <c r="O213" s="1" t="str">
        <f>IF([1]Allegations!J214="","",[1]Allegations!J214)</f>
        <v>Not Reported (Employer - Catering &amp; food services)</v>
      </c>
      <c r="P213" t="str">
        <f>IF([1]Allegations!N214="","",[1]Allegations!N214)</f>
        <v>No</v>
      </c>
      <c r="Q213" t="str">
        <f>IF([1]Allegations!O214="","",[1]Allegations!O214)</f>
        <v/>
      </c>
      <c r="R213" s="18" t="str">
        <f>IF(AND([1]Allegations!R214="",[1]Allegations!P214=""),"",IF(AND(NOT([1]Allegations!R214=""),[1]Allegations!P214=""),HYPERLINK([1]Allegations!R214),HYPERLINK([1]Allegations!P214)))</f>
        <v/>
      </c>
      <c r="S213" s="1" t="str">
        <f>IF([1]Allegations!Q214="","",[1]Allegations!Q214)</f>
        <v>Kuwaiti court issued a ruling in favor of these employees, ordering the employer to pay them what they're owed in addition to compensation in the form of three months' worth of notification and flight tickets, amounting to around USD400K.</v>
      </c>
      <c r="T213" t="str">
        <f t="shared" si="27"/>
        <v>x</v>
      </c>
      <c r="U213" t="str">
        <f t="shared" si="28"/>
        <v/>
      </c>
      <c r="V213" t="str">
        <f t="shared" si="29"/>
        <v/>
      </c>
      <c r="W213" t="str">
        <f t="shared" si="30"/>
        <v/>
      </c>
      <c r="X213" t="str">
        <f t="shared" si="31"/>
        <v/>
      </c>
      <c r="Y213" t="str">
        <f t="shared" si="32"/>
        <v/>
      </c>
      <c r="Z213" t="str">
        <f t="shared" si="33"/>
        <v/>
      </c>
      <c r="AA213" s="1" t="str">
        <f t="shared" si="34"/>
        <v/>
      </c>
      <c r="AB213" s="19" t="str">
        <f t="shared" si="35"/>
        <v>Catering &amp; food services</v>
      </c>
    </row>
    <row r="214" spans="1:28" x14ac:dyDescent="0.25">
      <c r="A214" s="1">
        <f>[1]Allegations!V215</f>
        <v>2352</v>
      </c>
      <c r="B214" t="str">
        <f>IF([1]Allegations!S215="Location unknown","Location unknown",VLOOKUP([1]Allegations!S215,[1]!map_alpha2[#Data],2,FALSE))</f>
        <v>Kuwait</v>
      </c>
      <c r="C214" s="17">
        <f>IF([1]Allegations!U215="","",[1]Allegations!U215)</f>
        <v>44159</v>
      </c>
      <c r="D214" s="18" t="str">
        <f>IF([1]Allegations!B215="","",HYPERLINK([1]Allegations!B215))</f>
        <v>https://www.business-humanrights.org/en/latest-news/kuwait-ngo-warns-migrant-workers-stranded-abroad-face-dispossession-loss-of-livelihood-due-to-exclusion-from-covid-19-response/</v>
      </c>
      <c r="E214" t="str">
        <f>IF([1]Allegations!M215="","",[1]Allegations!M215)</f>
        <v>NGO</v>
      </c>
      <c r="F214" t="str">
        <f>IF([1]Allegations!L215="","",[1]Allegations!L215)</f>
        <v>Migrant &amp; immigrant workers (1 - NP - Catering &amp; food services)</v>
      </c>
      <c r="G214">
        <f>IF([1]Allegations!T215="","",[1]Allegations!T215)</f>
        <v>1</v>
      </c>
      <c r="H214" t="str">
        <f>IF([1]Allegations!X215="","",[1]Allegations!X215)</f>
        <v>In November 2020 Migrant Rights reported on the situation for migrant workers in Kuwait who were out of the country during the COVID-19 pandemic. In one case a Nepali assistant manager of an international pizza chain went on holiday in March, planning to return in May. He was told he could apply for home leave for four more months and be paid 20% of his salary but this was later "rejected" and he was terminated. He has been unable to return and collect belongings, or to apply for a job transfer and receive his final settlements because travel costs are prohibitively expensive. His final settlement will be paid into his Kuwait bank account and to access it he will lose money withdrawing it internationally.</v>
      </c>
      <c r="I214" s="1" t="str">
        <f>IF([1]Allegations!K215="","",[1]Allegations!K215)</f>
        <v>Non-payment of Wages;Restricted Mobility</v>
      </c>
      <c r="J214" t="str">
        <f>IF([1]Allegations!C215="","",[1]Allegations!C215)</f>
        <v/>
      </c>
      <c r="K214" t="str">
        <f>IF([1]Allegations!F215="","",[1]Allegations!F215)</f>
        <v/>
      </c>
      <c r="L214" t="str">
        <f>IF([1]Allegations!G215="","",[1]Allegations!G215)</f>
        <v/>
      </c>
      <c r="M214" t="str">
        <f>IF([1]Allegations!H215="","",[1]Allegations!H215)</f>
        <v/>
      </c>
      <c r="N214" t="str">
        <f>IF([1]Allegations!I215="","",[1]Allegations!I215)</f>
        <v/>
      </c>
      <c r="O214" s="1" t="str">
        <f>IF([1]Allegations!J215="","",[1]Allegations!J215)</f>
        <v>Not Reported (Employer - Catering &amp; food services)</v>
      </c>
      <c r="P214" t="str">
        <f>IF([1]Allegations!N215="","",[1]Allegations!N215)</f>
        <v>No</v>
      </c>
      <c r="Q214" t="str">
        <f>IF([1]Allegations!O215="","",[1]Allegations!O215)</f>
        <v/>
      </c>
      <c r="R214" s="18" t="str">
        <f>IF(AND([1]Allegations!R215="",[1]Allegations!P215=""),"",IF(AND(NOT([1]Allegations!R215=""),[1]Allegations!P215=""),HYPERLINK([1]Allegations!R215),HYPERLINK([1]Allegations!P215)))</f>
        <v/>
      </c>
      <c r="S214" s="1" t="str">
        <f>IF([1]Allegations!Q215="","",[1]Allegations!Q215)</f>
        <v>None reported.</v>
      </c>
      <c r="T214" t="str">
        <f t="shared" si="27"/>
        <v>x</v>
      </c>
      <c r="U214" t="str">
        <f t="shared" si="28"/>
        <v>x</v>
      </c>
      <c r="V214" t="str">
        <f t="shared" si="29"/>
        <v/>
      </c>
      <c r="W214" t="str">
        <f t="shared" si="30"/>
        <v/>
      </c>
      <c r="X214" t="str">
        <f t="shared" si="31"/>
        <v/>
      </c>
      <c r="Y214" t="str">
        <f t="shared" si="32"/>
        <v/>
      </c>
      <c r="Z214" t="str">
        <f t="shared" si="33"/>
        <v/>
      </c>
      <c r="AA214" s="1" t="str">
        <f t="shared" si="34"/>
        <v/>
      </c>
      <c r="AB214" s="19" t="str">
        <f t="shared" si="35"/>
        <v>Catering &amp; food services</v>
      </c>
    </row>
    <row r="215" spans="1:28" x14ac:dyDescent="0.25">
      <c r="A215" s="1">
        <f>[1]Allegations!V216</f>
        <v>2266</v>
      </c>
      <c r="B215" t="str">
        <f>IF([1]Allegations!S216="Location unknown","Location unknown",VLOOKUP([1]Allegations!S216,[1]!map_alpha2[#Data],2,FALSE))</f>
        <v>United Arab Emirates</v>
      </c>
      <c r="C215" s="17">
        <f>IF([1]Allegations!U216="","",[1]Allegations!U216)</f>
        <v>43952</v>
      </c>
      <c r="D215" s="18" t="str">
        <f>IF([1]Allegations!B216="","",HYPERLINK([1]Allegations!B216))</f>
        <v>https://www.business-humanrights.org/en/latest-news/the-cost-of-contagion-the-consequences-of-covid-19-for-migrant-workers-in-the-gulf-2/</v>
      </c>
      <c r="E215" t="str">
        <f>IF([1]Allegations!M216="","",[1]Allegations!M216)</f>
        <v>NGO</v>
      </c>
      <c r="F215" t="str">
        <f>IF([1]Allegations!L216="","",[1]Allegations!L216)</f>
        <v>Migrant &amp; immigrant workers (Unknown Number - Unknown Location - Catering &amp; food services)</v>
      </c>
      <c r="G215" t="str">
        <f>IF([1]Allegations!T216="","",[1]Allegations!T216)</f>
        <v>Number unknown</v>
      </c>
      <c r="H215" t="str">
        <f>IF([1]Allegations!X216="","",[1]Allegations!X216)</f>
        <v>In November 2020, NGO Equidem launched a report highlighting the impact of COVID-19 on migrant workers in Saudi Arabia, Qatar and UAE, based on 206 interviews with workers.  One worker at an Abu Dhabi restaurant told Equidem he had not been paid since February although he and his co-workers contined to work in the hope they would be paid. The company told the workers they would pay 70% salaries and "made" them sign a paper.; they did not pay wages.</v>
      </c>
      <c r="I215" s="1" t="str">
        <f>IF([1]Allegations!K216="","",[1]Allegations!K216)</f>
        <v>Non-payment of Wages</v>
      </c>
      <c r="J215" t="str">
        <f>IF([1]Allegations!C216="","",[1]Allegations!C216)</f>
        <v/>
      </c>
      <c r="K215" t="str">
        <f>IF([1]Allegations!F216="","",[1]Allegations!F216)</f>
        <v/>
      </c>
      <c r="L215" t="str">
        <f>IF([1]Allegations!G216="","",[1]Allegations!G216)</f>
        <v/>
      </c>
      <c r="M215" t="str">
        <f>IF([1]Allegations!H216="","",[1]Allegations!H216)</f>
        <v/>
      </c>
      <c r="N215" t="str">
        <f>IF([1]Allegations!I216="","",[1]Allegations!I216)</f>
        <v/>
      </c>
      <c r="O215" s="1" t="str">
        <f>IF([1]Allegations!J216="","",[1]Allegations!J216)</f>
        <v>Not Reported (Employer - Catering &amp; food services)</v>
      </c>
      <c r="P215" t="str">
        <f>IF([1]Allegations!N216="","",[1]Allegations!N216)</f>
        <v>No</v>
      </c>
      <c r="Q215" t="str">
        <f>IF([1]Allegations!O216="","",[1]Allegations!O216)</f>
        <v/>
      </c>
      <c r="R215" s="18" t="str">
        <f>IF(AND([1]Allegations!R216="",[1]Allegations!P216=""),"",IF(AND(NOT([1]Allegations!R216=""),[1]Allegations!P216=""),HYPERLINK([1]Allegations!R216),HYPERLINK([1]Allegations!P216)))</f>
        <v/>
      </c>
      <c r="S215" s="1" t="str">
        <f>IF([1]Allegations!Q216="","",[1]Allegations!Q216)</f>
        <v>None reported.</v>
      </c>
      <c r="T215" t="str">
        <f t="shared" si="27"/>
        <v>x</v>
      </c>
      <c r="U215" t="str">
        <f t="shared" si="28"/>
        <v/>
      </c>
      <c r="V215" t="str">
        <f t="shared" si="29"/>
        <v/>
      </c>
      <c r="W215" t="str">
        <f t="shared" si="30"/>
        <v/>
      </c>
      <c r="X215" t="str">
        <f t="shared" si="31"/>
        <v/>
      </c>
      <c r="Y215" t="str">
        <f t="shared" si="32"/>
        <v/>
      </c>
      <c r="Z215" t="str">
        <f t="shared" si="33"/>
        <v/>
      </c>
      <c r="AA215" s="1" t="str">
        <f t="shared" si="34"/>
        <v/>
      </c>
      <c r="AB215" s="19" t="str">
        <f t="shared" si="35"/>
        <v>Catering &amp; food services</v>
      </c>
    </row>
    <row r="216" spans="1:28" x14ac:dyDescent="0.25">
      <c r="A216" s="1">
        <f>[1]Allegations!V217</f>
        <v>2257</v>
      </c>
      <c r="B216" t="str">
        <f>IF([1]Allegations!S217="Location unknown","Location unknown",VLOOKUP([1]Allegations!S217,[1]!map_alpha2[#Data],2,FALSE))</f>
        <v>Saudi Arabia</v>
      </c>
      <c r="C216" s="17">
        <f>IF([1]Allegations!U217="","",[1]Allegations!U217)</f>
        <v>43922</v>
      </c>
      <c r="D216" s="18" t="str">
        <f>IF([1]Allegations!B217="","",HYPERLINK([1]Allegations!B217))</f>
        <v>https://www.business-humanrights.org/en/latest-news/the-cost-of-contagion-the-consequences-of-covid-19-for-migrant-workers-in-the-gulf-2/</v>
      </c>
      <c r="E216" t="str">
        <f>IF([1]Allegations!M217="","",[1]Allegations!M217)</f>
        <v>NGO</v>
      </c>
      <c r="F216" t="str">
        <f>IF([1]Allegations!L217="","",[1]Allegations!L217)</f>
        <v>Migrant &amp; immigrant workers (1 - IN - Transport: General)</v>
      </c>
      <c r="G216">
        <f>IF([1]Allegations!T217="","",[1]Allegations!T217)</f>
        <v>1</v>
      </c>
      <c r="H216" t="str">
        <f>IF([1]Allegations!X217="","",[1]Allegations!X217)</f>
        <v>In November 2020, NGO Equidem launched a report highlighting the impact of COVID-19 on migrant workers in Saudi Arabia, Qatar and UAE, based on 206 interviews with workers. The wife of one Indian national who had been working as a driver told Equidem that her husband was unable to access medical care after displaying COVID-19 symptoms for two weeks. They were refused admission at a private hospital as they could not pay. He tested positive the day before his death; his death certificate states cause of death to be cardiac arrest. Nine of his co-workers were reportedly unable to get a COVID-19 test despite also displaying symptoms.</v>
      </c>
      <c r="I216" s="1" t="str">
        <f>IF([1]Allegations!K217="","",[1]Allegations!K217)</f>
        <v>Deaths;Health: General (including workplace health &amp; safety)</v>
      </c>
      <c r="J216" t="str">
        <f>IF([1]Allegations!C217="","",[1]Allegations!C217)</f>
        <v/>
      </c>
      <c r="K216" t="str">
        <f>IF([1]Allegations!F217="","",[1]Allegations!F217)</f>
        <v/>
      </c>
      <c r="L216" t="str">
        <f>IF([1]Allegations!G217="","",[1]Allegations!G217)</f>
        <v/>
      </c>
      <c r="M216" t="str">
        <f>IF([1]Allegations!H217="","",[1]Allegations!H217)</f>
        <v/>
      </c>
      <c r="N216" t="str">
        <f>IF([1]Allegations!I217="","",[1]Allegations!I217)</f>
        <v/>
      </c>
      <c r="O216" s="1" t="str">
        <f>IF([1]Allegations!J217="","",[1]Allegations!J217)</f>
        <v>Not Reported (Employer - Transport: General)</v>
      </c>
      <c r="P216" t="str">
        <f>IF([1]Allegations!N217="","",[1]Allegations!N217)</f>
        <v>No</v>
      </c>
      <c r="Q216" t="str">
        <f>IF([1]Allegations!O217="","",[1]Allegations!O217)</f>
        <v/>
      </c>
      <c r="R216" s="18" t="str">
        <f>IF(AND([1]Allegations!R217="",[1]Allegations!P217=""),"",IF(AND(NOT([1]Allegations!R217=""),[1]Allegations!P217=""),HYPERLINK([1]Allegations!R217),HYPERLINK([1]Allegations!P217)))</f>
        <v/>
      </c>
      <c r="S216" s="1" t="str">
        <f>IF([1]Allegations!Q217="","",[1]Allegations!Q217)</f>
        <v>None reported.</v>
      </c>
      <c r="T216" t="str">
        <f t="shared" si="27"/>
        <v/>
      </c>
      <c r="U216" t="str">
        <f t="shared" si="28"/>
        <v/>
      </c>
      <c r="V216" t="str">
        <f t="shared" si="29"/>
        <v>x</v>
      </c>
      <c r="W216" t="str">
        <f t="shared" si="30"/>
        <v/>
      </c>
      <c r="X216" t="str">
        <f t="shared" si="31"/>
        <v/>
      </c>
      <c r="Y216" t="str">
        <f t="shared" si="32"/>
        <v/>
      </c>
      <c r="Z216" t="str">
        <f t="shared" si="33"/>
        <v/>
      </c>
      <c r="AA216" s="1" t="str">
        <f t="shared" si="34"/>
        <v>x</v>
      </c>
      <c r="AB216" s="19" t="str">
        <f t="shared" si="35"/>
        <v>Transport: General</v>
      </c>
    </row>
    <row r="217" spans="1:28" x14ac:dyDescent="0.25">
      <c r="A217" s="1">
        <f>[1]Allegations!V218</f>
        <v>2256</v>
      </c>
      <c r="B217" t="str">
        <f>IF([1]Allegations!S218="Location unknown","Location unknown",VLOOKUP([1]Allegations!S218,[1]!map_alpha2[#Data],2,FALSE))</f>
        <v>Saudi Arabia</v>
      </c>
      <c r="C217" s="17">
        <f>IF([1]Allegations!U218="","",[1]Allegations!U218)</f>
        <v>43922</v>
      </c>
      <c r="D217" s="18" t="str">
        <f>IF([1]Allegations!B218="","",HYPERLINK([1]Allegations!B218))</f>
        <v>https://www.business-humanrights.org/en/latest-news/the-cost-of-contagion-the-consequences-of-covid-19-for-migrant-workers-in-the-gulf-2/</v>
      </c>
      <c r="E217" t="str">
        <f>IF([1]Allegations!M218="","",[1]Allegations!M218)</f>
        <v>NGO</v>
      </c>
      <c r="F217" t="str">
        <f>IF([1]Allegations!L218="","",[1]Allegations!L218)</f>
        <v>Migrant &amp; immigrant workers (1 - IN - Retail)</v>
      </c>
      <c r="G217" t="str">
        <f>IF([1]Allegations!T218="","",[1]Allegations!T218)</f>
        <v>Number unknown</v>
      </c>
      <c r="H217" t="str">
        <f>IF([1]Allegations!X218="","",[1]Allegations!X218)</f>
        <v>In November 2020, NGO Equidem launched a report highlighting the impact of COVID-19 on migrant workers in Saudi Arabia, Qatar and UAE, based on 206 interviews with workers. An Indian national working as a salesman told Equidem he was unsure what to do if he was tested for COVID-19 and was not aware of the government announcement all migrant workers who contracted COVID-19 would receive free health care. He also said that workers ar his company were buying medicines with their own money.</v>
      </c>
      <c r="I217" s="1" t="str">
        <f>IF([1]Allegations!K218="","",[1]Allegations!K218)</f>
        <v>Health: General (including workplace health &amp; safety)</v>
      </c>
      <c r="J217" t="str">
        <f>IF([1]Allegations!C218="","",[1]Allegations!C218)</f>
        <v/>
      </c>
      <c r="K217" t="str">
        <f>IF([1]Allegations!F218="","",[1]Allegations!F218)</f>
        <v/>
      </c>
      <c r="L217" t="str">
        <f>IF([1]Allegations!G218="","",[1]Allegations!G218)</f>
        <v/>
      </c>
      <c r="M217" t="str">
        <f>IF([1]Allegations!H218="","",[1]Allegations!H218)</f>
        <v/>
      </c>
      <c r="N217" t="str">
        <f>IF([1]Allegations!I218="","",[1]Allegations!I218)</f>
        <v/>
      </c>
      <c r="O217" s="1" t="str">
        <f>IF([1]Allegations!J218="","",[1]Allegations!J218)</f>
        <v>Not Reported (Employer - Retail)</v>
      </c>
      <c r="P217" t="str">
        <f>IF([1]Allegations!N218="","",[1]Allegations!N218)</f>
        <v>No</v>
      </c>
      <c r="Q217" t="str">
        <f>IF([1]Allegations!O218="","",[1]Allegations!O218)</f>
        <v/>
      </c>
      <c r="R217" s="18" t="str">
        <f>IF(AND([1]Allegations!R218="",[1]Allegations!P218=""),"",IF(AND(NOT([1]Allegations!R218=""),[1]Allegations!P218=""),HYPERLINK([1]Allegations!R218),HYPERLINK([1]Allegations!P218)))</f>
        <v/>
      </c>
      <c r="S217" s="1" t="str">
        <f>IF([1]Allegations!Q218="","",[1]Allegations!Q218)</f>
        <v>None reported.</v>
      </c>
      <c r="T217" t="str">
        <f t="shared" si="27"/>
        <v/>
      </c>
      <c r="U217" t="str">
        <f t="shared" si="28"/>
        <v/>
      </c>
      <c r="V217" t="str">
        <f t="shared" si="29"/>
        <v>x</v>
      </c>
      <c r="W217" t="str">
        <f t="shared" si="30"/>
        <v/>
      </c>
      <c r="X217" t="str">
        <f t="shared" si="31"/>
        <v/>
      </c>
      <c r="Y217" t="str">
        <f t="shared" si="32"/>
        <v/>
      </c>
      <c r="Z217" t="str">
        <f t="shared" si="33"/>
        <v/>
      </c>
      <c r="AA217" s="1" t="str">
        <f t="shared" si="34"/>
        <v/>
      </c>
      <c r="AB217" s="19" t="str">
        <f t="shared" si="35"/>
        <v>Retail</v>
      </c>
    </row>
    <row r="218" spans="1:28" x14ac:dyDescent="0.25">
      <c r="A218" s="1">
        <f>[1]Allegations!V219</f>
        <v>2255</v>
      </c>
      <c r="B218" t="str">
        <f>IF([1]Allegations!S219="Location unknown","Location unknown",VLOOKUP([1]Allegations!S219,[1]!map_alpha2[#Data],2,FALSE))</f>
        <v>Saudi Arabia</v>
      </c>
      <c r="C218" s="17">
        <f>IF([1]Allegations!U219="","",[1]Allegations!U219)</f>
        <v>44013</v>
      </c>
      <c r="D218" s="18" t="str">
        <f>IF([1]Allegations!B219="","",HYPERLINK([1]Allegations!B219))</f>
        <v>https://www.business-humanrights.org/en/latest-news/the-cost-of-contagion-the-consequences-of-covid-19-for-migrant-workers-in-the-gulf-2/</v>
      </c>
      <c r="E218" t="str">
        <f>IF([1]Allegations!M219="","",[1]Allegations!M219)</f>
        <v>NGO</v>
      </c>
      <c r="F218" t="str">
        <f>IF([1]Allegations!L219="","",[1]Allegations!L219)</f>
        <v>Migrant &amp; immigrant workers (Unknown Number - Unknown Location - Cleaning &amp; maintenance)</v>
      </c>
      <c r="G218" t="str">
        <f>IF([1]Allegations!T219="","",[1]Allegations!T219)</f>
        <v>Number unknown</v>
      </c>
      <c r="H218" t="str">
        <f>IF([1]Allegations!X219="","",[1]Allegations!X219)</f>
        <v>In November 2020, NGO Equidem launched a report highlighting the impact of COVID-19 on migrant workers in Saudi Arabia, Qatar and UAE, based on 206 interviews with workers._x000D_
_x000D_
A worker at an unnamed company told Equidem that their employer did not provide safety equipment, despite the fact they were constantly at risk of infection and worked throughout the lockdown. On asking for equipment, they were threatened with dismissal.</v>
      </c>
      <c r="I218" s="1" t="str">
        <f>IF([1]Allegations!K219="","",[1]Allegations!K219)</f>
        <v>Health: General (including workplace health &amp; safety);Intimidation &amp; Threats</v>
      </c>
      <c r="J218" t="str">
        <f>IF([1]Allegations!C219="","",[1]Allegations!C219)</f>
        <v/>
      </c>
      <c r="K218" t="str">
        <f>IF([1]Allegations!F219="","",[1]Allegations!F219)</f>
        <v/>
      </c>
      <c r="L218" t="str">
        <f>IF([1]Allegations!G219="","",[1]Allegations!G219)</f>
        <v/>
      </c>
      <c r="M218" t="str">
        <f>IF([1]Allegations!H219="","",[1]Allegations!H219)</f>
        <v/>
      </c>
      <c r="N218" t="str">
        <f>IF([1]Allegations!I219="","",[1]Allegations!I219)</f>
        <v/>
      </c>
      <c r="O218" s="1" t="str">
        <f>IF([1]Allegations!J219="","",[1]Allegations!J219)</f>
        <v>Not Reported (Employer - Cleaning &amp; maintenance)</v>
      </c>
      <c r="P218" t="str">
        <f>IF([1]Allegations!N219="","",[1]Allegations!N219)</f>
        <v>No</v>
      </c>
      <c r="Q218" t="str">
        <f>IF([1]Allegations!O219="","",[1]Allegations!O219)</f>
        <v/>
      </c>
      <c r="R218" s="18" t="str">
        <f>IF(AND([1]Allegations!R219="",[1]Allegations!P219=""),"",IF(AND(NOT([1]Allegations!R219=""),[1]Allegations!P219=""),HYPERLINK([1]Allegations!R219),HYPERLINK([1]Allegations!P219)))</f>
        <v/>
      </c>
      <c r="S218" s="1" t="str">
        <f>IF([1]Allegations!Q219="","",[1]Allegations!Q219)</f>
        <v>None reported.</v>
      </c>
      <c r="T218" t="str">
        <f t="shared" si="27"/>
        <v/>
      </c>
      <c r="U218" t="str">
        <f t="shared" si="28"/>
        <v/>
      </c>
      <c r="V218" t="str">
        <f t="shared" si="29"/>
        <v>x</v>
      </c>
      <c r="W218" t="str">
        <f t="shared" si="30"/>
        <v/>
      </c>
      <c r="X218" t="str">
        <f t="shared" si="31"/>
        <v>x</v>
      </c>
      <c r="Y218" t="str">
        <f t="shared" si="32"/>
        <v/>
      </c>
      <c r="Z218" t="str">
        <f t="shared" si="33"/>
        <v/>
      </c>
      <c r="AA218" s="1" t="str">
        <f t="shared" si="34"/>
        <v/>
      </c>
      <c r="AB218" s="19" t="str">
        <f t="shared" si="35"/>
        <v>Cleaning &amp; maintenance</v>
      </c>
    </row>
    <row r="219" spans="1:28" x14ac:dyDescent="0.25">
      <c r="A219" s="1">
        <f>[1]Allegations!V220</f>
        <v>2254</v>
      </c>
      <c r="B219" t="str">
        <f>IF([1]Allegations!S220="Location unknown","Location unknown",VLOOKUP([1]Allegations!S220,[1]!map_alpha2[#Data],2,FALSE))</f>
        <v>Saudi Arabia</v>
      </c>
      <c r="C219" s="17">
        <f>IF([1]Allegations!U220="","",[1]Allegations!U220)</f>
        <v>44013</v>
      </c>
      <c r="D219" s="18" t="str">
        <f>IF([1]Allegations!B220="","",HYPERLINK([1]Allegations!B220))</f>
        <v>https://www.business-humanrights.org/en/latest-news/the-cost-of-contagion-the-consequences-of-covid-19-for-migrant-workers-in-the-gulf-2/</v>
      </c>
      <c r="E219" t="str">
        <f>IF([1]Allegations!M220="","",[1]Allegations!M220)</f>
        <v>NGO</v>
      </c>
      <c r="F219" t="str">
        <f>IF([1]Allegations!L220="","",[1]Allegations!L220)</f>
        <v>Migrant &amp; immigrant workers (1 - IN - Construction)</v>
      </c>
      <c r="G219" t="str">
        <f>IF([1]Allegations!T220="","",[1]Allegations!T220)</f>
        <v>Number unknown</v>
      </c>
      <c r="H219" t="str">
        <f>IF([1]Allegations!X220="","",[1]Allegations!X220)</f>
        <v>In November 2020, NGO Equidem launched a report highlighting the impact of COVID-19 on migrant workers in Saudi Arabia, Qatar and UAE, based on 206 interviews with workers. One worker at a Saudi Aramco subcontractor told Equidem that the company would not allow workers to work without PPE but did not provide it for them; workers had to buy it themselves.</v>
      </c>
      <c r="I219" s="1" t="str">
        <f>IF([1]Allegations!K220="","",[1]Allegations!K220)</f>
        <v>Health: General (including workplace health &amp; safety)</v>
      </c>
      <c r="J219" t="str">
        <f>IF([1]Allegations!C220="","",[1]Allegations!C220)</f>
        <v>Saudi Aramco (Client)</v>
      </c>
      <c r="K219" t="str">
        <f>IF([1]Allegations!F220="","",[1]Allegations!F220)</f>
        <v>Oil, gas &amp; coal</v>
      </c>
      <c r="L219" t="str">
        <f>IF([1]Allegations!G220="","",[1]Allegations!G220)</f>
        <v/>
      </c>
      <c r="M219" t="str">
        <f>IF([1]Allegations!H220="","",[1]Allegations!H220)</f>
        <v/>
      </c>
      <c r="N219" t="str">
        <f>IF([1]Allegations!I220="","",[1]Allegations!I220)</f>
        <v/>
      </c>
      <c r="O219" s="1" t="str">
        <f>IF([1]Allegations!J220="","",[1]Allegations!J220)</f>
        <v>Not Reported (Employer - Construction)</v>
      </c>
      <c r="P219" t="str">
        <f>IF([1]Allegations!N220="","",[1]Allegations!N220)</f>
        <v>No</v>
      </c>
      <c r="Q219" t="str">
        <f>IF([1]Allegations!O220="","",[1]Allegations!O220)</f>
        <v/>
      </c>
      <c r="R219" s="18" t="str">
        <f>IF(AND([1]Allegations!R220="",[1]Allegations!P220=""),"",IF(AND(NOT([1]Allegations!R220=""),[1]Allegations!P220=""),HYPERLINK([1]Allegations!R220),HYPERLINK([1]Allegations!P220)))</f>
        <v/>
      </c>
      <c r="S219" s="1" t="str">
        <f>IF([1]Allegations!Q220="","",[1]Allegations!Q220)</f>
        <v>None reported.</v>
      </c>
      <c r="T219" t="str">
        <f t="shared" si="27"/>
        <v/>
      </c>
      <c r="U219" t="str">
        <f t="shared" si="28"/>
        <v/>
      </c>
      <c r="V219" t="str">
        <f t="shared" si="29"/>
        <v>x</v>
      </c>
      <c r="W219" t="str">
        <f t="shared" si="30"/>
        <v/>
      </c>
      <c r="X219" t="str">
        <f t="shared" si="31"/>
        <v/>
      </c>
      <c r="Y219" t="str">
        <f t="shared" si="32"/>
        <v/>
      </c>
      <c r="Z219" t="str">
        <f t="shared" si="33"/>
        <v/>
      </c>
      <c r="AA219" s="1" t="str">
        <f t="shared" si="34"/>
        <v/>
      </c>
      <c r="AB219" s="19" t="str">
        <f t="shared" si="35"/>
        <v>Oil, gas &amp; coalConstruction</v>
      </c>
    </row>
    <row r="220" spans="1:28" x14ac:dyDescent="0.25">
      <c r="A220" s="1">
        <f>[1]Allegations!V221</f>
        <v>2253</v>
      </c>
      <c r="B220" t="str">
        <f>IF([1]Allegations!S221="Location unknown","Location unknown",VLOOKUP([1]Allegations!S221,[1]!map_alpha2[#Data],2,FALSE))</f>
        <v>Saudi Arabia</v>
      </c>
      <c r="C220" s="17">
        <f>IF([1]Allegations!U221="","",[1]Allegations!U221)</f>
        <v>44013</v>
      </c>
      <c r="D220" s="18" t="str">
        <f>IF([1]Allegations!B221="","",HYPERLINK([1]Allegations!B221))</f>
        <v>https://www.business-humanrights.org/en/latest-news/the-cost-of-contagion-the-consequences-of-covid-19-for-migrant-workers-in-the-gulf-2/</v>
      </c>
      <c r="E220" t="str">
        <f>IF([1]Allegations!M221="","",[1]Allegations!M221)</f>
        <v>NGO</v>
      </c>
      <c r="F220" t="str">
        <f>IF([1]Allegations!L221="","",[1]Allegations!L221)</f>
        <v>Migrant &amp; immigrant workers (Unknown Number - Unknown Location - Construction)</v>
      </c>
      <c r="G220" t="str">
        <f>IF([1]Allegations!T221="","",[1]Allegations!T221)</f>
        <v>Number unknown</v>
      </c>
      <c r="H220" t="str">
        <f>IF([1]Allegations!X221="","",[1]Allegations!X221)</f>
        <v>In November 2020, NGO Equidem launched a report highlighting the impact of COVID-19 on migrant workers in Saudi Arabia, Qatar and UAE, based on 206 interviews with workers. One worker told Equidem that their company had told workers they had to buy masks and sanitizers against COVID-19 themselves otherwise they could not work.</v>
      </c>
      <c r="I220" s="1" t="str">
        <f>IF([1]Allegations!K221="","",[1]Allegations!K221)</f>
        <v>Health: General (including workplace health &amp; safety)</v>
      </c>
      <c r="J220" t="str">
        <f>IF([1]Allegations!C221="","",[1]Allegations!C221)</f>
        <v/>
      </c>
      <c r="K220" t="str">
        <f>IF([1]Allegations!F221="","",[1]Allegations!F221)</f>
        <v/>
      </c>
      <c r="L220" t="str">
        <f>IF([1]Allegations!G221="","",[1]Allegations!G221)</f>
        <v/>
      </c>
      <c r="M220" t="str">
        <f>IF([1]Allegations!H221="","",[1]Allegations!H221)</f>
        <v/>
      </c>
      <c r="N220" t="str">
        <f>IF([1]Allegations!I221="","",[1]Allegations!I221)</f>
        <v/>
      </c>
      <c r="O220" s="1" t="str">
        <f>IF([1]Allegations!J221="","",[1]Allegations!J221)</f>
        <v>Not Reported (Employer - Construction)</v>
      </c>
      <c r="P220" t="str">
        <f>IF([1]Allegations!N221="","",[1]Allegations!N221)</f>
        <v>No</v>
      </c>
      <c r="Q220" t="str">
        <f>IF([1]Allegations!O221="","",[1]Allegations!O221)</f>
        <v/>
      </c>
      <c r="R220" s="18" t="str">
        <f>IF(AND([1]Allegations!R221="",[1]Allegations!P221=""),"",IF(AND(NOT([1]Allegations!R221=""),[1]Allegations!P221=""),HYPERLINK([1]Allegations!R221),HYPERLINK([1]Allegations!P221)))</f>
        <v/>
      </c>
      <c r="S220" s="1" t="str">
        <f>IF([1]Allegations!Q221="","",[1]Allegations!Q221)</f>
        <v>None reported.</v>
      </c>
      <c r="T220" t="str">
        <f t="shared" si="27"/>
        <v/>
      </c>
      <c r="U220" t="str">
        <f t="shared" si="28"/>
        <v/>
      </c>
      <c r="V220" t="str">
        <f t="shared" si="29"/>
        <v>x</v>
      </c>
      <c r="W220" t="str">
        <f t="shared" si="30"/>
        <v/>
      </c>
      <c r="X220" t="str">
        <f t="shared" si="31"/>
        <v/>
      </c>
      <c r="Y220" t="str">
        <f t="shared" si="32"/>
        <v/>
      </c>
      <c r="Z220" t="str">
        <f t="shared" si="33"/>
        <v/>
      </c>
      <c r="AA220" s="1" t="str">
        <f t="shared" si="34"/>
        <v/>
      </c>
      <c r="AB220" s="19" t="str">
        <f t="shared" si="35"/>
        <v>Construction</v>
      </c>
    </row>
    <row r="221" spans="1:28" x14ac:dyDescent="0.25">
      <c r="A221" s="1">
        <f>[1]Allegations!V222</f>
        <v>2252</v>
      </c>
      <c r="B221" t="str">
        <f>IF([1]Allegations!S222="Location unknown","Location unknown",VLOOKUP([1]Allegations!S222,[1]!map_alpha2[#Data],2,FALSE))</f>
        <v>Saudi Arabia</v>
      </c>
      <c r="C221" s="17">
        <f>IF([1]Allegations!U222="","",[1]Allegations!U222)</f>
        <v>44013</v>
      </c>
      <c r="D221" s="18" t="str">
        <f>IF([1]Allegations!B222="","",HYPERLINK([1]Allegations!B222))</f>
        <v>https://www.business-humanrights.org/en/latest-news/the-cost-of-contagion-the-consequences-of-covid-19-for-migrant-workers-in-the-gulf-2/</v>
      </c>
      <c r="E221" t="str">
        <f>IF([1]Allegations!M222="","",[1]Allegations!M222)</f>
        <v>NGO</v>
      </c>
      <c r="F221" t="str">
        <f>IF([1]Allegations!L222="","",[1]Allegations!L222)</f>
        <v>Migrant &amp; immigrant workers (Unknown Number - Unknown Location - Construction)</v>
      </c>
      <c r="G221" t="str">
        <f>IF([1]Allegations!T222="","",[1]Allegations!T222)</f>
        <v>Number unknown</v>
      </c>
      <c r="H221" t="str">
        <f>IF([1]Allegations!X222="","",[1]Allegations!X222)</f>
        <v>In November 2020, NGO Equidem launched a report highlighting the impact of COVID-19 on migrant workers in Saudi Arabia, Qatar and UAE, based on 206 interviews with workers. _x000D_
_x000D_
One worker on an Aramco subcontractor described extremely crowded accommodation at his labour camp which did not permit for social distancing.</v>
      </c>
      <c r="I221" s="1" t="str">
        <f>IF([1]Allegations!K222="","",[1]Allegations!K222)</f>
        <v>Health: General (including workplace health &amp; safety);Precarious/unsuitable living conditions</v>
      </c>
      <c r="J221" t="str">
        <f>IF([1]Allegations!C222="","",[1]Allegations!C222)</f>
        <v>Saudi Aramco (Client)</v>
      </c>
      <c r="K221" t="str">
        <f>IF([1]Allegations!F222="","",[1]Allegations!F222)</f>
        <v>Oil, gas &amp; coal</v>
      </c>
      <c r="L221" t="str">
        <f>IF([1]Allegations!G222="","",[1]Allegations!G222)</f>
        <v/>
      </c>
      <c r="M221" t="str">
        <f>IF([1]Allegations!H222="","",[1]Allegations!H222)</f>
        <v/>
      </c>
      <c r="N221" t="str">
        <f>IF([1]Allegations!I222="","",[1]Allegations!I222)</f>
        <v/>
      </c>
      <c r="O221" s="1" t="str">
        <f>IF([1]Allegations!J222="","",[1]Allegations!J222)</f>
        <v>Not Reported (Employer - Construction)</v>
      </c>
      <c r="P221" t="str">
        <f>IF([1]Allegations!N222="","",[1]Allegations!N222)</f>
        <v>No</v>
      </c>
      <c r="Q221" t="str">
        <f>IF([1]Allegations!O222="","",[1]Allegations!O222)</f>
        <v/>
      </c>
      <c r="R221" s="18" t="str">
        <f>IF(AND([1]Allegations!R222="",[1]Allegations!P222=""),"",IF(AND(NOT([1]Allegations!R222=""),[1]Allegations!P222=""),HYPERLINK([1]Allegations!R222),HYPERLINK([1]Allegations!P222)))</f>
        <v/>
      </c>
      <c r="S221" s="1" t="str">
        <f>IF([1]Allegations!Q222="","",[1]Allegations!Q222)</f>
        <v>None reported.</v>
      </c>
      <c r="T221" t="str">
        <f t="shared" si="27"/>
        <v/>
      </c>
      <c r="U221" t="str">
        <f t="shared" si="28"/>
        <v/>
      </c>
      <c r="V221" t="str">
        <f t="shared" si="29"/>
        <v>x</v>
      </c>
      <c r="W221" t="str">
        <f t="shared" si="30"/>
        <v>x</v>
      </c>
      <c r="X221" t="str">
        <f t="shared" si="31"/>
        <v/>
      </c>
      <c r="Y221" t="str">
        <f t="shared" si="32"/>
        <v/>
      </c>
      <c r="Z221" t="str">
        <f t="shared" si="33"/>
        <v/>
      </c>
      <c r="AA221" s="1" t="str">
        <f t="shared" si="34"/>
        <v/>
      </c>
      <c r="AB221" s="19" t="str">
        <f t="shared" si="35"/>
        <v>Oil, gas &amp; coalConstruction</v>
      </c>
    </row>
    <row r="222" spans="1:28" x14ac:dyDescent="0.25">
      <c r="A222" s="1">
        <f>[1]Allegations!V223</f>
        <v>2248</v>
      </c>
      <c r="B222" t="str">
        <f>IF([1]Allegations!S223="Location unknown","Location unknown",VLOOKUP([1]Allegations!S223,[1]!map_alpha2[#Data],2,FALSE))</f>
        <v>Saudi Arabia</v>
      </c>
      <c r="C222" s="17">
        <f>IF([1]Allegations!U223="","",[1]Allegations!U223)</f>
        <v>44013</v>
      </c>
      <c r="D222" s="18" t="str">
        <f>IF([1]Allegations!B223="","",HYPERLINK([1]Allegations!B223))</f>
        <v>https://www.business-humanrights.org/en/latest-news/the-cost-of-contagion-the-consequences-of-covid-19-for-migrant-workers-in-the-gulf-2/</v>
      </c>
      <c r="E222" t="str">
        <f>IF([1]Allegations!M223="","",[1]Allegations!M223)</f>
        <v>NGO</v>
      </c>
      <c r="F222" t="str">
        <f>IF([1]Allegations!L223="","",[1]Allegations!L223)</f>
        <v>Migrant &amp; immigrant workers (1 - IN - Construction)</v>
      </c>
      <c r="G222" t="str">
        <f>IF([1]Allegations!T223="","",[1]Allegations!T223)</f>
        <v>Number unknown</v>
      </c>
      <c r="H222" t="str">
        <f>IF([1]Allegations!X223="","",[1]Allegations!X223)</f>
        <v>In November 2020, NGO Equidem launched a report highlighting the impact of COVID-19 on migrant workers in Saudi Arabia, Qatar and UAE, based on 206 interviews with workers. An Indian national working as a steel and glass fixer told Equidem his company had forced him to sign a document terminating his employment. He was not told what it was and stated that only non-Saudi workers were fired. He did not have money for accommodation and was forced to borrow money from friends and relatives while staying in poor housing without access to water and food. He stated he already has a huge debt only increasing with interest._x000D_
_x000D_
He also said that while he had COVID-19 symptoms he was not tested and had to buy medicine with his own money despite calling for a government ambulance.</v>
      </c>
      <c r="I222" s="1" t="str">
        <f>IF([1]Allegations!K223="","",[1]Allegations!K223)</f>
        <v>Health: General (including workplace health &amp; safety);Precarious/unsuitable living conditions;Right to food</v>
      </c>
      <c r="J222" t="str">
        <f>IF([1]Allegations!C223="","",[1]Allegations!C223)</f>
        <v/>
      </c>
      <c r="K222" t="str">
        <f>IF([1]Allegations!F223="","",[1]Allegations!F223)</f>
        <v/>
      </c>
      <c r="L222" t="str">
        <f>IF([1]Allegations!G223="","",[1]Allegations!G223)</f>
        <v/>
      </c>
      <c r="M222" t="str">
        <f>IF([1]Allegations!H223="","",[1]Allegations!H223)</f>
        <v/>
      </c>
      <c r="N222" t="str">
        <f>IF([1]Allegations!I223="","",[1]Allegations!I223)</f>
        <v/>
      </c>
      <c r="O222" s="1" t="str">
        <f>IF([1]Allegations!J223="","",[1]Allegations!J223)</f>
        <v>Not Reported (Employer - Construction)</v>
      </c>
      <c r="P222" t="str">
        <f>IF([1]Allegations!N223="","",[1]Allegations!N223)</f>
        <v>No</v>
      </c>
      <c r="Q222" t="str">
        <f>IF([1]Allegations!O223="","",[1]Allegations!O223)</f>
        <v/>
      </c>
      <c r="R222" s="18" t="str">
        <f>IF(AND([1]Allegations!R223="",[1]Allegations!P223=""),"",IF(AND(NOT([1]Allegations!R223=""),[1]Allegations!P223=""),HYPERLINK([1]Allegations!R223),HYPERLINK([1]Allegations!P223)))</f>
        <v/>
      </c>
      <c r="S222" s="1" t="str">
        <f>IF([1]Allegations!Q223="","",[1]Allegations!Q223)</f>
        <v>None reported.</v>
      </c>
      <c r="T222" t="str">
        <f t="shared" si="27"/>
        <v/>
      </c>
      <c r="U222" t="str">
        <f t="shared" si="28"/>
        <v/>
      </c>
      <c r="V222" t="str">
        <f t="shared" si="29"/>
        <v>x</v>
      </c>
      <c r="W222" t="str">
        <f t="shared" si="30"/>
        <v>x</v>
      </c>
      <c r="X222" t="str">
        <f t="shared" si="31"/>
        <v/>
      </c>
      <c r="Y222" t="str">
        <f t="shared" si="32"/>
        <v/>
      </c>
      <c r="Z222" t="str">
        <f t="shared" si="33"/>
        <v/>
      </c>
      <c r="AA222" s="1" t="str">
        <f t="shared" si="34"/>
        <v/>
      </c>
      <c r="AB222" s="19" t="str">
        <f t="shared" si="35"/>
        <v>Construction</v>
      </c>
    </row>
    <row r="223" spans="1:28" x14ac:dyDescent="0.25">
      <c r="A223" s="1">
        <f>[1]Allegations!V224</f>
        <v>2240</v>
      </c>
      <c r="B223" t="str">
        <f>IF([1]Allegations!S224="Location unknown","Location unknown",VLOOKUP([1]Allegations!S224,[1]!map_alpha2[#Data],2,FALSE))</f>
        <v>Saudi Arabia</v>
      </c>
      <c r="C223" s="17">
        <f>IF([1]Allegations!U224="","",[1]Allegations!U224)</f>
        <v>43891</v>
      </c>
      <c r="D223" s="18" t="str">
        <f>IF([1]Allegations!B224="","",HYPERLINK([1]Allegations!B224))</f>
        <v>https://www.business-humanrights.org/en/latest-news/the-cost-of-contagion-the-consequences-of-covid-19-for-migrant-workers-in-the-gulf-2/</v>
      </c>
      <c r="E223" t="str">
        <f>IF([1]Allegations!M224="","",[1]Allegations!M224)</f>
        <v>NGO</v>
      </c>
      <c r="F223" t="str">
        <f>IF([1]Allegations!L224="","",[1]Allegations!L224)</f>
        <v>Migrant &amp; immigrant workers (1 - NP - Real estate: General)</v>
      </c>
      <c r="G223" t="str">
        <f>IF([1]Allegations!T224="","",[1]Allegations!T224)</f>
        <v>Number unknown</v>
      </c>
      <c r="H223" t="str">
        <f>IF([1]Allegations!X224="","",[1]Allegations!X224)</f>
        <v>In November 2020, NGO Equidem launched a report highlighting the impact of COVID-19 on migrant workers in Saudi Arabia, Qatar and UAE, based on 206 interviews with workers._x000D_
_x000D_
A Nepalese real estate officer in Al Khobar told Equidem that his company had not communicated to the employees whether they would be paid during lockdown despite their office remaining open. Subsequently, the workers reported that they were not paid._x000D_
_x000D_
The worker also told Equidem that workers did not have much information on the pandemic and how to keep themselves and others safe by reducing infection risk. He also said the company did not provide workers with masks.</v>
      </c>
      <c r="I223" s="1" t="str">
        <f>IF([1]Allegations!K224="","",[1]Allegations!K224)</f>
        <v>Health: General (including workplace health &amp; safety);Non-payment of Wages</v>
      </c>
      <c r="J223" t="str">
        <f>IF([1]Allegations!C224="","",[1]Allegations!C224)</f>
        <v/>
      </c>
      <c r="K223" t="str">
        <f>IF([1]Allegations!F224="","",[1]Allegations!F224)</f>
        <v/>
      </c>
      <c r="L223" t="str">
        <f>IF([1]Allegations!G224="","",[1]Allegations!G224)</f>
        <v/>
      </c>
      <c r="M223" t="str">
        <f>IF([1]Allegations!H224="","",[1]Allegations!H224)</f>
        <v/>
      </c>
      <c r="N223" t="str">
        <f>IF([1]Allegations!I224="","",[1]Allegations!I224)</f>
        <v/>
      </c>
      <c r="O223" s="1" t="str">
        <f>IF([1]Allegations!J224="","",[1]Allegations!J224)</f>
        <v>Not Reported (Employer - Real estate: General)</v>
      </c>
      <c r="P223" t="str">
        <f>IF([1]Allegations!N224="","",[1]Allegations!N224)</f>
        <v>No</v>
      </c>
      <c r="Q223" t="str">
        <f>IF([1]Allegations!O224="","",[1]Allegations!O224)</f>
        <v/>
      </c>
      <c r="R223" s="18" t="str">
        <f>IF(AND([1]Allegations!R224="",[1]Allegations!P224=""),"",IF(AND(NOT([1]Allegations!R224=""),[1]Allegations!P224=""),HYPERLINK([1]Allegations!R224),HYPERLINK([1]Allegations!P224)))</f>
        <v/>
      </c>
      <c r="S223" s="1" t="str">
        <f>IF([1]Allegations!Q224="","",[1]Allegations!Q224)</f>
        <v>None reported.</v>
      </c>
      <c r="T223" t="str">
        <f t="shared" si="27"/>
        <v>x</v>
      </c>
      <c r="U223" t="str">
        <f t="shared" si="28"/>
        <v/>
      </c>
      <c r="V223" t="str">
        <f t="shared" si="29"/>
        <v>x</v>
      </c>
      <c r="W223" t="str">
        <f t="shared" si="30"/>
        <v/>
      </c>
      <c r="X223" t="str">
        <f t="shared" si="31"/>
        <v/>
      </c>
      <c r="Y223" t="str">
        <f t="shared" si="32"/>
        <v/>
      </c>
      <c r="Z223" t="str">
        <f t="shared" si="33"/>
        <v/>
      </c>
      <c r="AA223" s="1" t="str">
        <f t="shared" si="34"/>
        <v/>
      </c>
      <c r="AB223" s="19" t="str">
        <f t="shared" si="35"/>
        <v>Real estate: General</v>
      </c>
    </row>
    <row r="224" spans="1:28" x14ac:dyDescent="0.25">
      <c r="A224" s="1">
        <f>[1]Allegations!V225</f>
        <v>2238</v>
      </c>
      <c r="B224" t="str">
        <f>IF([1]Allegations!S225="Location unknown","Location unknown",VLOOKUP([1]Allegations!S225,[1]!map_alpha2[#Data],2,FALSE))</f>
        <v>Saudi Arabia</v>
      </c>
      <c r="C224" s="17">
        <f>IF([1]Allegations!U225="","",[1]Allegations!U225)</f>
        <v>43952</v>
      </c>
      <c r="D224" s="18" t="str">
        <f>IF([1]Allegations!B225="","",HYPERLINK([1]Allegations!B225))</f>
        <v>https://www.business-humanrights.org/en/latest-news/the-cost-of-contagion-the-consequences-of-covid-19-for-migrant-workers-in-the-gulf-2/</v>
      </c>
      <c r="E224" t="str">
        <f>IF([1]Allegations!M225="","",[1]Allegations!M225)</f>
        <v>NGO</v>
      </c>
      <c r="F224" t="str">
        <f>IF([1]Allegations!L225="","",[1]Allegations!L225)</f>
        <v>Migrant &amp; immigrant workers (Unknown Number - Unknown Location - Transport: General)</v>
      </c>
      <c r="G224" t="str">
        <f>IF([1]Allegations!T225="","",[1]Allegations!T225)</f>
        <v>Number unknown</v>
      </c>
      <c r="H224" t="str">
        <f>IF([1]Allegations!X225="","",[1]Allegations!X225)</f>
        <v>In November 2020, NGO Equidem launched a report highlighting the impact of COVID-19 on migrant workers in Saudi Arabia, Qatar and UAE, based on 206 interviews with workers._x000D_
_x000D_
A driver for one company told Equidem that workers in his company had not received salaries since Deceber 2019, prior to the pandemic. They frequently received two months' worth of salary together.</v>
      </c>
      <c r="I224" s="1" t="str">
        <f>IF([1]Allegations!K225="","",[1]Allegations!K225)</f>
        <v>Non-payment of Wages</v>
      </c>
      <c r="J224" t="str">
        <f>IF([1]Allegations!C225="","",[1]Allegations!C225)</f>
        <v/>
      </c>
      <c r="K224" t="str">
        <f>IF([1]Allegations!F225="","",[1]Allegations!F225)</f>
        <v/>
      </c>
      <c r="L224" t="str">
        <f>IF([1]Allegations!G225="","",[1]Allegations!G225)</f>
        <v/>
      </c>
      <c r="M224" t="str">
        <f>IF([1]Allegations!H225="","",[1]Allegations!H225)</f>
        <v/>
      </c>
      <c r="N224" t="str">
        <f>IF([1]Allegations!I225="","",[1]Allegations!I225)</f>
        <v/>
      </c>
      <c r="O224" s="1" t="str">
        <f>IF([1]Allegations!J225="","",[1]Allegations!J225)</f>
        <v>Not Reported (Employer - Sector not reported/applicable)</v>
      </c>
      <c r="P224" t="str">
        <f>IF([1]Allegations!N225="","",[1]Allegations!N225)</f>
        <v>No</v>
      </c>
      <c r="Q224" t="str">
        <f>IF([1]Allegations!O225="","",[1]Allegations!O225)</f>
        <v/>
      </c>
      <c r="R224" s="18" t="str">
        <f>IF(AND([1]Allegations!R225="",[1]Allegations!P225=""),"",IF(AND(NOT([1]Allegations!R225=""),[1]Allegations!P225=""),HYPERLINK([1]Allegations!R225),HYPERLINK([1]Allegations!P225)))</f>
        <v/>
      </c>
      <c r="S224" s="1" t="str">
        <f>IF([1]Allegations!Q225="","",[1]Allegations!Q225)</f>
        <v>None reported.</v>
      </c>
      <c r="T224" t="str">
        <f t="shared" si="27"/>
        <v>x</v>
      </c>
      <c r="U224" t="str">
        <f t="shared" si="28"/>
        <v/>
      </c>
      <c r="V224" t="str">
        <f t="shared" si="29"/>
        <v/>
      </c>
      <c r="W224" t="str">
        <f t="shared" si="30"/>
        <v/>
      </c>
      <c r="X224" t="str">
        <f t="shared" si="31"/>
        <v/>
      </c>
      <c r="Y224" t="str">
        <f t="shared" si="32"/>
        <v/>
      </c>
      <c r="Z224" t="str">
        <f t="shared" si="33"/>
        <v/>
      </c>
      <c r="AA224" s="1" t="str">
        <f t="shared" si="34"/>
        <v/>
      </c>
      <c r="AB224" s="19" t="str">
        <f t="shared" si="35"/>
        <v>Sector not reported/applicable</v>
      </c>
    </row>
    <row r="225" spans="1:28" x14ac:dyDescent="0.25">
      <c r="A225" s="1">
        <f>[1]Allegations!V226</f>
        <v>2229</v>
      </c>
      <c r="B225" t="str">
        <f>IF([1]Allegations!S226="Location unknown","Location unknown",VLOOKUP([1]Allegations!S226,[1]!map_alpha2[#Data],2,FALSE))</f>
        <v>Saudi Arabia</v>
      </c>
      <c r="C225" s="17">
        <f>IF([1]Allegations!U226="","",[1]Allegations!U226)</f>
        <v>44105</v>
      </c>
      <c r="D225" s="18" t="str">
        <f>IF([1]Allegations!B226="","",HYPERLINK([1]Allegations!B226))</f>
        <v>https://www.business-humanrights.org/en/latest-news/the-cost-of-contagion-the-consequences-of-covid-19-for-migrant-workers-in-the-gulf-2/</v>
      </c>
      <c r="E225" t="str">
        <f>IF([1]Allegations!M226="","",[1]Allegations!M226)</f>
        <v>NGO</v>
      </c>
      <c r="F225" t="str">
        <f>IF([1]Allegations!L226="","",[1]Allegations!L226)</f>
        <v>Migrant &amp; immigrant workers (Unknown Number - Unknown Location - Construction)</v>
      </c>
      <c r="G225">
        <f>IF([1]Allegations!T226="","",[1]Allegations!T226)</f>
        <v>6000</v>
      </c>
      <c r="H225" t="str">
        <f>IF([1]Allegations!X226="","",[1]Allegations!X226)</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6,000 workers had their salaries cut by 25% and 1,000 were dismissed without obtaining their end-of-service benefits.</v>
      </c>
      <c r="I225" s="1" t="str">
        <f>IF([1]Allegations!K226="","",[1]Allegations!K226)</f>
        <v>Non-payment of Wages</v>
      </c>
      <c r="J225" t="str">
        <f>IF([1]Allegations!C226="","",[1]Allegations!C226)</f>
        <v>Saudi Aramco (Client)</v>
      </c>
      <c r="K225" t="str">
        <f>IF([1]Allegations!F226="","",[1]Allegations!F226)</f>
        <v>Oil, gas &amp; coal</v>
      </c>
      <c r="L225" t="str">
        <f>IF([1]Allegations!G226="","",[1]Allegations!G226)</f>
        <v/>
      </c>
      <c r="M225" t="str">
        <f>IF([1]Allegations!H226="","",[1]Allegations!H226)</f>
        <v/>
      </c>
      <c r="N225" t="str">
        <f>IF([1]Allegations!I226="","",[1]Allegations!I226)</f>
        <v/>
      </c>
      <c r="O225" s="1" t="str">
        <f>IF([1]Allegations!J226="","",[1]Allegations!J226)</f>
        <v>Not Reported (Employer - Construction)</v>
      </c>
      <c r="P225" t="str">
        <f>IF([1]Allegations!N226="","",[1]Allegations!N226)</f>
        <v>No</v>
      </c>
      <c r="Q225" t="str">
        <f>IF([1]Allegations!O226="","",[1]Allegations!O226)</f>
        <v/>
      </c>
      <c r="R225" s="18" t="str">
        <f>IF(AND([1]Allegations!R226="",[1]Allegations!P226=""),"",IF(AND(NOT([1]Allegations!R226=""),[1]Allegations!P226=""),HYPERLINK([1]Allegations!R226),HYPERLINK([1]Allegations!P226)))</f>
        <v/>
      </c>
      <c r="S225" s="1" t="str">
        <f>IF([1]Allegations!Q226="","",[1]Allegations!Q226)</f>
        <v>None of the subcontractors replied to Equidem's sharing the findings; Saudi Aramco did provide a response.</v>
      </c>
      <c r="T225" t="str">
        <f t="shared" si="27"/>
        <v>x</v>
      </c>
      <c r="U225" t="str">
        <f t="shared" si="28"/>
        <v/>
      </c>
      <c r="V225" t="str">
        <f t="shared" si="29"/>
        <v/>
      </c>
      <c r="W225" t="str">
        <f t="shared" si="30"/>
        <v/>
      </c>
      <c r="X225" t="str">
        <f t="shared" si="31"/>
        <v/>
      </c>
      <c r="Y225" t="str">
        <f t="shared" si="32"/>
        <v/>
      </c>
      <c r="Z225" t="str">
        <f t="shared" si="33"/>
        <v/>
      </c>
      <c r="AA225" s="1" t="str">
        <f t="shared" si="34"/>
        <v/>
      </c>
      <c r="AB225" s="19" t="str">
        <f t="shared" si="35"/>
        <v>Oil, gas &amp; coalConstruction</v>
      </c>
    </row>
    <row r="226" spans="1:28" x14ac:dyDescent="0.25">
      <c r="A226" s="1">
        <f>[1]Allegations!V227</f>
        <v>2218</v>
      </c>
      <c r="B226" t="str">
        <f>IF([1]Allegations!S227="Location unknown","Location unknown",VLOOKUP([1]Allegations!S227,[1]!map_alpha2[#Data],2,FALSE))</f>
        <v>Saudi Arabia</v>
      </c>
      <c r="C226" s="17">
        <f>IF([1]Allegations!U227="","",[1]Allegations!U227)</f>
        <v>44114</v>
      </c>
      <c r="D226" s="18" t="str">
        <f>IF([1]Allegations!B227="","",HYPERLINK([1]Allegations!B227))</f>
        <v>https://www.business-humanrights.org/en/latest-news/india-workers-returning-from-saudi-arabia-following-job-losses-reportedly-not-receiving-severance-pay-despite-labour-law-provision/</v>
      </c>
      <c r="E226" t="str">
        <f>IF([1]Allegations!M227="","",[1]Allegations!M227)</f>
        <v>News outlet</v>
      </c>
      <c r="F226" t="str">
        <f>IF([1]Allegations!L227="","",[1]Allegations!L227)</f>
        <v>Migrant &amp; immigrant workers (1 - IN - Construction)</v>
      </c>
      <c r="G226" t="str">
        <f>IF([1]Allegations!T227="","",[1]Allegations!T227)</f>
        <v>Number unknown</v>
      </c>
      <c r="H226" t="str">
        <f>IF([1]Allegations!X227="","",[1]Allegations!X227)</f>
        <v>In an October 2020 article reporting on a pattern of returned workers from Saudi Arabia, the Hindu mentioned the case of a worker who had been laid off from his job in a construction company following the COVID-19 pandemic. Despite Saudi labour law mandating he receive end-of-service benefits, he has not received severance pay months after returning to India.</v>
      </c>
      <c r="I226" s="1" t="str">
        <f>IF([1]Allegations!K227="","",[1]Allegations!K227)</f>
        <v>Non-payment of Wages</v>
      </c>
      <c r="J226" t="str">
        <f>IF([1]Allegations!C227="","",[1]Allegations!C227)</f>
        <v/>
      </c>
      <c r="K226" t="str">
        <f>IF([1]Allegations!F227="","",[1]Allegations!F227)</f>
        <v/>
      </c>
      <c r="L226" t="str">
        <f>IF([1]Allegations!G227="","",[1]Allegations!G227)</f>
        <v/>
      </c>
      <c r="M226" t="str">
        <f>IF([1]Allegations!H227="","",[1]Allegations!H227)</f>
        <v/>
      </c>
      <c r="N226" t="str">
        <f>IF([1]Allegations!I227="","",[1]Allegations!I227)</f>
        <v/>
      </c>
      <c r="O226" s="1" t="str">
        <f>IF([1]Allegations!J227="","",[1]Allegations!J227)</f>
        <v>Not Reported (Employer - Construction)</v>
      </c>
      <c r="P226" t="str">
        <f>IF([1]Allegations!N227="","",[1]Allegations!N227)</f>
        <v>No</v>
      </c>
      <c r="Q226" t="str">
        <f>IF([1]Allegations!O227="","",[1]Allegations!O227)</f>
        <v/>
      </c>
      <c r="R226" s="18" t="str">
        <f>IF(AND([1]Allegations!R227="",[1]Allegations!P227=""),"",IF(AND(NOT([1]Allegations!R227=""),[1]Allegations!P227=""),HYPERLINK([1]Allegations!R227),HYPERLINK([1]Allegations!P227)))</f>
        <v/>
      </c>
      <c r="S226" s="1" t="str">
        <f>IF([1]Allegations!Q227="","",[1]Allegations!Q227)</f>
        <v>None reported.</v>
      </c>
      <c r="T226" t="str">
        <f t="shared" si="27"/>
        <v>x</v>
      </c>
      <c r="U226" t="str">
        <f t="shared" si="28"/>
        <v/>
      </c>
      <c r="V226" t="str">
        <f t="shared" si="29"/>
        <v/>
      </c>
      <c r="W226" t="str">
        <f t="shared" si="30"/>
        <v/>
      </c>
      <c r="X226" t="str">
        <f t="shared" si="31"/>
        <v/>
      </c>
      <c r="Y226" t="str">
        <f t="shared" si="32"/>
        <v/>
      </c>
      <c r="Z226" t="str">
        <f t="shared" si="33"/>
        <v/>
      </c>
      <c r="AA226" s="1" t="str">
        <f t="shared" si="34"/>
        <v/>
      </c>
      <c r="AB226" s="19" t="str">
        <f t="shared" si="35"/>
        <v>Construction</v>
      </c>
    </row>
    <row r="227" spans="1:28" x14ac:dyDescent="0.25">
      <c r="A227" s="1">
        <f>[1]Allegations!V228</f>
        <v>2217</v>
      </c>
      <c r="B227" t="str">
        <f>IF([1]Allegations!S228="Location unknown","Location unknown",VLOOKUP([1]Allegations!S228,[1]!map_alpha2[#Data],2,FALSE))</f>
        <v>United Arab Emirates</v>
      </c>
      <c r="C227" s="17">
        <f>IF([1]Allegations!U228="","",[1]Allegations!U228)</f>
        <v>44117</v>
      </c>
      <c r="D227" s="18" t="str">
        <f>IF([1]Allegations!B228="","",HYPERLINK([1]Allegations!B228))</f>
        <v>https://www.business-humanrights.org/en/latest-news/uae-49-indian-workers-repatriated-after-firms-shut-leaving-them-unpaid-without-food-or-passports/</v>
      </c>
      <c r="E227" t="str">
        <f>IF([1]Allegations!M228="","",[1]Allegations!M228)</f>
        <v>News outlet</v>
      </c>
      <c r="F227" t="str">
        <f>IF([1]Allegations!L228="","",[1]Allegations!L228)</f>
        <v>Migrant &amp; immigrant workers (49 - IN - Construction)</v>
      </c>
      <c r="G227">
        <f>IF([1]Allegations!T228="","",[1]Allegations!T228)</f>
        <v>49</v>
      </c>
      <c r="H227" t="str">
        <f>IF([1]Allegations!X228="","",[1]Allegations!X228)</f>
        <v>49 Indian workers employed by two construction firms were reportedly abandoned by their employers after the companies shut and became unreachable. By October 2020 they had not been paid for six months and their passports were in their employers' possession.</v>
      </c>
      <c r="I227" s="1" t="str">
        <f>IF([1]Allegations!K228="","",[1]Allegations!K228)</f>
        <v>Non-payment of Wages;Right to food;Withholding Passports</v>
      </c>
      <c r="J227" t="str">
        <f>IF([1]Allegations!C228="","",[1]Allegations!C228)</f>
        <v/>
      </c>
      <c r="K227" t="str">
        <f>IF([1]Allegations!F228="","",[1]Allegations!F228)</f>
        <v/>
      </c>
      <c r="L227" t="str">
        <f>IF([1]Allegations!G228="","",[1]Allegations!G228)</f>
        <v/>
      </c>
      <c r="M227" t="str">
        <f>IF([1]Allegations!H228="","",[1]Allegations!H228)</f>
        <v/>
      </c>
      <c r="N227" t="str">
        <f>IF([1]Allegations!I228="","",[1]Allegations!I228)</f>
        <v/>
      </c>
      <c r="O227" s="1" t="str">
        <f>IF([1]Allegations!J228="","",[1]Allegations!J228)</f>
        <v>Not Reported (Employer - Construction)</v>
      </c>
      <c r="P227" t="str">
        <f>IF([1]Allegations!N228="","",[1]Allegations!N228)</f>
        <v>No</v>
      </c>
      <c r="Q227" t="str">
        <f>IF([1]Allegations!O228="","",[1]Allegations!O228)</f>
        <v/>
      </c>
      <c r="R227" s="18" t="str">
        <f>IF(AND([1]Allegations!R228="",[1]Allegations!P228=""),"",IF(AND(NOT([1]Allegations!R228=""),[1]Allegations!P228=""),HYPERLINK([1]Allegations!R228),HYPERLINK([1]Allegations!P228)))</f>
        <v/>
      </c>
      <c r="S227" s="1" t="str">
        <f>IF([1]Allegations!Q228="","",[1]Allegations!Q228)</f>
        <v>The workers contacted the Indian consulate in July and were being provided with food aid from then. The Consulate and Dubai labour authorities co-ordinated to retrieve the workers' passports and security deposits. The workers were then repatriated.</v>
      </c>
      <c r="T227" t="str">
        <f t="shared" si="27"/>
        <v>x</v>
      </c>
      <c r="U227" t="str">
        <f t="shared" si="28"/>
        <v>x</v>
      </c>
      <c r="V227" t="str">
        <f t="shared" si="29"/>
        <v/>
      </c>
      <c r="W227" t="str">
        <f t="shared" si="30"/>
        <v>x</v>
      </c>
      <c r="X227" t="str">
        <f t="shared" si="31"/>
        <v/>
      </c>
      <c r="Y227" t="str">
        <f t="shared" si="32"/>
        <v/>
      </c>
      <c r="Z227" t="str">
        <f t="shared" si="33"/>
        <v/>
      </c>
      <c r="AA227" s="1" t="str">
        <f t="shared" si="34"/>
        <v/>
      </c>
      <c r="AB227" s="19" t="str">
        <f t="shared" si="35"/>
        <v>Construction</v>
      </c>
    </row>
    <row r="228" spans="1:28" x14ac:dyDescent="0.25">
      <c r="A228" s="1">
        <f>[1]Allegations!V229</f>
        <v>2213</v>
      </c>
      <c r="B228" t="str">
        <f>IF([1]Allegations!S229="Location unknown","Location unknown",VLOOKUP([1]Allegations!S229,[1]!map_alpha2[#Data],2,FALSE))</f>
        <v>United Arab Emirates</v>
      </c>
      <c r="C228" s="17">
        <f>IF([1]Allegations!U229="","",[1]Allegations!U229)</f>
        <v>44113</v>
      </c>
      <c r="D228" s="18" t="str">
        <f>IF([1]Allegations!B229="","",HYPERLINK([1]Allegations!B229))</f>
        <v>https://www.business-humanrights.org/en/latest-news/uae-17-indian-workers-repatriated-after-employer-fails-to-pay-salaries-rent-withholds-passports/</v>
      </c>
      <c r="E228" t="str">
        <f>IF([1]Allegations!M229="","",[1]Allegations!M229)</f>
        <v>News outlet</v>
      </c>
      <c r="F228" t="str">
        <f>IF([1]Allegations!L229="","",[1]Allegations!L229)</f>
        <v>Migrant &amp; immigrant workers (17 - IN - Unknown Sector)</v>
      </c>
      <c r="G228">
        <f>IF([1]Allegations!T229="","",[1]Allegations!T229)</f>
        <v>17</v>
      </c>
      <c r="H228" t="str">
        <f>IF([1]Allegations!X229="","",[1]Allegations!X229)</f>
        <v>In October 2020, 17 Indian workers were repatriated after they were left stranded in Dubai by an absconding employer. The employer had not paid the men's salaries since June 2020 and was refusing to release their passports unless the men paid them. The men were unable to pay their room rent and the landlord cut off electricity and water supplies before asking them to leave.</v>
      </c>
      <c r="I228" s="1" t="str">
        <f>IF([1]Allegations!K229="","",[1]Allegations!K229)</f>
        <v>Non-payment of Wages;Precarious/unsuitable living conditions;Right to food;Withholding Passports</v>
      </c>
      <c r="J228" t="str">
        <f>IF([1]Allegations!C229="","",[1]Allegations!C229)</f>
        <v/>
      </c>
      <c r="K228" t="str">
        <f>IF([1]Allegations!F229="","",[1]Allegations!F229)</f>
        <v/>
      </c>
      <c r="L228" t="str">
        <f>IF([1]Allegations!G229="","",[1]Allegations!G229)</f>
        <v/>
      </c>
      <c r="M228" t="str">
        <f>IF([1]Allegations!H229="","",[1]Allegations!H229)</f>
        <v/>
      </c>
      <c r="N228" t="str">
        <f>IF([1]Allegations!I229="","",[1]Allegations!I229)</f>
        <v/>
      </c>
      <c r="O228" s="1" t="str">
        <f>IF([1]Allegations!J229="","",[1]Allegations!J229)</f>
        <v>Not Reported (Employer - Sector not reported/applicable)</v>
      </c>
      <c r="P228" t="str">
        <f>IF([1]Allegations!N229="","",[1]Allegations!N229)</f>
        <v>No</v>
      </c>
      <c r="Q228" t="str">
        <f>IF([1]Allegations!O229="","",[1]Allegations!O229)</f>
        <v/>
      </c>
      <c r="R228" s="18" t="str">
        <f>IF(AND([1]Allegations!R229="",[1]Allegations!P229=""),"",IF(AND(NOT([1]Allegations!R229=""),[1]Allegations!P229=""),HYPERLINK([1]Allegations!R229),HYPERLINK([1]Allegations!P229)))</f>
        <v/>
      </c>
      <c r="S228" s="1" t="str">
        <f>IF([1]Allegations!Q229="","",[1]Allegations!Q229)</f>
        <v>The workers were supported by a charitable organisation who supplied them with food and reported the case to the Indian consulate who also provided the workers with supplies. When the workers were evicted, the consulate found them alternative accommodation and organised for their repatriation.</v>
      </c>
      <c r="T228" t="str">
        <f t="shared" si="27"/>
        <v>x</v>
      </c>
      <c r="U228" t="str">
        <f t="shared" si="28"/>
        <v>x</v>
      </c>
      <c r="V228" t="str">
        <f t="shared" si="29"/>
        <v/>
      </c>
      <c r="W228" t="str">
        <f t="shared" si="30"/>
        <v>x</v>
      </c>
      <c r="X228" t="str">
        <f t="shared" si="31"/>
        <v/>
      </c>
      <c r="Y228" t="str">
        <f t="shared" si="32"/>
        <v/>
      </c>
      <c r="Z228" t="str">
        <f t="shared" si="33"/>
        <v/>
      </c>
      <c r="AA228" s="1" t="str">
        <f t="shared" si="34"/>
        <v/>
      </c>
      <c r="AB228" s="19" t="str">
        <f t="shared" si="35"/>
        <v>Sector not reported/applicable</v>
      </c>
    </row>
    <row r="229" spans="1:28" x14ac:dyDescent="0.25">
      <c r="A229" s="1">
        <f>[1]Allegations!V230</f>
        <v>2212</v>
      </c>
      <c r="B229" t="str">
        <f>IF([1]Allegations!S230="Location unknown","Location unknown",VLOOKUP([1]Allegations!S230,[1]!map_alpha2[#Data],2,FALSE))</f>
        <v>United Arab Emirates</v>
      </c>
      <c r="C229" s="17">
        <f>IF([1]Allegations!U230="","",[1]Allegations!U230)</f>
        <v>44108</v>
      </c>
      <c r="D229" s="18" t="str">
        <f>IF([1]Allegations!B230="","",HYPERLINK([1]Allegations!B230))</f>
        <v>https://www.business-humanrights.org/en/latest-news/returned-bangladeshi-workers-tell-of-labour-abuse-abrupt-termination-amid-covid-19-and-lack-of-support/</v>
      </c>
      <c r="E229" t="str">
        <f>IF([1]Allegations!M230="","",[1]Allegations!M230)</f>
        <v>News outlet</v>
      </c>
      <c r="F229" t="str">
        <f>IF([1]Allegations!L230="","",[1]Allegations!L230)</f>
        <v>Migrant &amp; immigrant workers (Unknown Number - BD - Construction)</v>
      </c>
      <c r="G229" t="str">
        <f>IF([1]Allegations!T230="","",[1]Allegations!T230)</f>
        <v>Number unknown</v>
      </c>
      <c r="H229" t="str">
        <f>IF([1]Allegations!X230="","",[1]Allegations!X230)</f>
        <v>In October 2020 , the Dhaka Tribune wote a piece on the experiences of Bangladeshi returning migrant workers. One of the cases cited, is that from a worker who had not received salaries for between May and August 2020, despite continuing work, and was concerned that he may also not receive his September salary. Many of the 15,000 workers' visas had expired and the company had revealed plans to repatriate 5,000 of the workers.</v>
      </c>
      <c r="I229" s="1" t="str">
        <f>IF([1]Allegations!K230="","",[1]Allegations!K230)</f>
        <v>Failing to renew visas;Non-payment of Wages</v>
      </c>
      <c r="J229" t="str">
        <f>IF([1]Allegations!C230="","",[1]Allegations!C230)</f>
        <v/>
      </c>
      <c r="K229" t="str">
        <f>IF([1]Allegations!F230="","",[1]Allegations!F230)</f>
        <v/>
      </c>
      <c r="L229" t="str">
        <f>IF([1]Allegations!G230="","",[1]Allegations!G230)</f>
        <v/>
      </c>
      <c r="M229" t="str">
        <f>IF([1]Allegations!H230="","",[1]Allegations!H230)</f>
        <v/>
      </c>
      <c r="N229" t="str">
        <f>IF([1]Allegations!I230="","",[1]Allegations!I230)</f>
        <v/>
      </c>
      <c r="O229" s="1" t="str">
        <f>IF([1]Allegations!J230="","",[1]Allegations!J230)</f>
        <v>Not Reported (Employer - Construction)</v>
      </c>
      <c r="P229" t="str">
        <f>IF([1]Allegations!N230="","",[1]Allegations!N230)</f>
        <v>No</v>
      </c>
      <c r="Q229" t="str">
        <f>IF([1]Allegations!O230="","",[1]Allegations!O230)</f>
        <v/>
      </c>
      <c r="R229" s="18" t="str">
        <f>IF(AND([1]Allegations!R230="",[1]Allegations!P230=""),"",IF(AND(NOT([1]Allegations!R230=""),[1]Allegations!P230=""),HYPERLINK([1]Allegations!R230),HYPERLINK([1]Allegations!P230)))</f>
        <v/>
      </c>
      <c r="S229" s="1" t="str">
        <f>IF([1]Allegations!Q230="","",[1]Allegations!Q230)</f>
        <v>None reported.</v>
      </c>
      <c r="T229" t="str">
        <f t="shared" si="27"/>
        <v>x</v>
      </c>
      <c r="U229" t="str">
        <f t="shared" si="28"/>
        <v>x</v>
      </c>
      <c r="V229" t="str">
        <f t="shared" si="29"/>
        <v/>
      </c>
      <c r="W229" t="str">
        <f t="shared" si="30"/>
        <v/>
      </c>
      <c r="X229" t="str">
        <f t="shared" si="31"/>
        <v/>
      </c>
      <c r="Y229" t="str">
        <f t="shared" si="32"/>
        <v/>
      </c>
      <c r="Z229" t="str">
        <f t="shared" si="33"/>
        <v/>
      </c>
      <c r="AA229" s="1" t="str">
        <f t="shared" si="34"/>
        <v/>
      </c>
      <c r="AB229" s="19" t="str">
        <f t="shared" si="35"/>
        <v>Construction</v>
      </c>
    </row>
    <row r="230" spans="1:28" x14ac:dyDescent="0.25">
      <c r="A230" s="1">
        <f>[1]Allegations!V231</f>
        <v>2612</v>
      </c>
      <c r="B230" t="str">
        <f>IF([1]Allegations!S231="Location unknown","Location unknown",VLOOKUP([1]Allegations!S231,[1]!map_alpha2[#Data],2,FALSE))</f>
        <v>United Arab Emirates</v>
      </c>
      <c r="C230" s="17">
        <f>IF([1]Allegations!U231="","",[1]Allegations!U231)</f>
        <v>43983</v>
      </c>
      <c r="D230" s="18" t="str">
        <f>IF([1]Allegations!B231="","",HYPERLINK([1]Allegations!B231))</f>
        <v>https://www.business-humanrights.org/en/latest-news/the-cost-of-contagion-the-consequences-of-covid-19-for-migrant-workers-in-the-gulf-2/</v>
      </c>
      <c r="E230" t="str">
        <f>IF([1]Allegations!M231="","",[1]Allegations!M231)</f>
        <v>NGO</v>
      </c>
      <c r="F230" t="str">
        <f>IF([1]Allegations!L231="","",[1]Allegations!L231)</f>
        <v>Migrant &amp; immigrant workers (Unknown Number - Unknown Location - Retail)</v>
      </c>
      <c r="G230" t="str">
        <f>IF([1]Allegations!T231="","",[1]Allegations!T231)</f>
        <v>Number unknown</v>
      </c>
      <c r="H230" t="str">
        <f>IF([1]Allegations!X231="","",[1]Allegations!X231)</f>
        <v>In November 2020, NGO Equidem launched a report highlighting the impact of COVID-19 on migrant workers in Saudi Arabia, Qatar and UAE, based on 206 interviews with workers. One salesman in Burj Khalifa, Dubai told Equidem he is very anxious because of the impossibility of social distancing in his room and that his company was not paying salaries for un-worked days. He also told Equidem that he took a loan to help his family and is managing food, accommodation and other expenses for a roommate who does not have a job.</v>
      </c>
      <c r="I230" s="1" t="str">
        <f>IF([1]Allegations!K231="","",[1]Allegations!K231)</f>
        <v>COVID-19;Health: General (including workplace health &amp; safety);Non-payment of Wages;Precarious/unsuitable living conditions</v>
      </c>
      <c r="J230" t="str">
        <f>IF([1]Allegations!C231="","",[1]Allegations!C231)</f>
        <v/>
      </c>
      <c r="K230" t="str">
        <f>IF([1]Allegations!F231="","",[1]Allegations!F231)</f>
        <v/>
      </c>
      <c r="L230" t="str">
        <f>IF([1]Allegations!G231="","",[1]Allegations!G231)</f>
        <v/>
      </c>
      <c r="M230" t="str">
        <f>IF([1]Allegations!H231="","",[1]Allegations!H231)</f>
        <v/>
      </c>
      <c r="N230" t="str">
        <f>IF([1]Allegations!I231="","",[1]Allegations!I231)</f>
        <v/>
      </c>
      <c r="O230" s="1" t="str">
        <f>IF([1]Allegations!J231="","",[1]Allegations!J231)</f>
        <v>Not Reported (Employer - Retail)</v>
      </c>
      <c r="P230" t="str">
        <f>IF([1]Allegations!N231="","",[1]Allegations!N231)</f>
        <v>No</v>
      </c>
      <c r="Q230" t="str">
        <f>IF([1]Allegations!O231="","",[1]Allegations!O231)</f>
        <v/>
      </c>
      <c r="R230" s="18" t="str">
        <f>IF(AND([1]Allegations!R231="",[1]Allegations!P231=""),"",IF(AND(NOT([1]Allegations!R231=""),[1]Allegations!P231=""),HYPERLINK([1]Allegations!R231),HYPERLINK([1]Allegations!P231)))</f>
        <v/>
      </c>
      <c r="S230" s="1" t="str">
        <f>IF([1]Allegations!Q231="","",[1]Allegations!Q231)</f>
        <v>None reported.</v>
      </c>
      <c r="T230" t="str">
        <f t="shared" si="27"/>
        <v>x</v>
      </c>
      <c r="U230" t="str">
        <f t="shared" si="28"/>
        <v/>
      </c>
      <c r="V230" t="str">
        <f t="shared" si="29"/>
        <v>x</v>
      </c>
      <c r="W230" t="str">
        <f t="shared" si="30"/>
        <v>x</v>
      </c>
      <c r="X230" t="str">
        <f t="shared" si="31"/>
        <v/>
      </c>
      <c r="Y230" t="str">
        <f t="shared" si="32"/>
        <v/>
      </c>
      <c r="Z230" t="str">
        <f t="shared" si="33"/>
        <v/>
      </c>
      <c r="AA230" s="1" t="str">
        <f t="shared" si="34"/>
        <v/>
      </c>
      <c r="AB230" s="19" t="str">
        <f t="shared" si="35"/>
        <v>Retail</v>
      </c>
    </row>
    <row r="231" spans="1:28" x14ac:dyDescent="0.25">
      <c r="A231" s="1">
        <f>[1]Allegations!V232</f>
        <v>2435</v>
      </c>
      <c r="B231" t="str">
        <f>IF([1]Allegations!S232="Location unknown","Location unknown",VLOOKUP([1]Allegations!S232,[1]!map_alpha2[#Data],2,FALSE))</f>
        <v>Kuwait</v>
      </c>
      <c r="C231" s="17">
        <f>IF([1]Allegations!U232="","",[1]Allegations!U232)</f>
        <v>44359</v>
      </c>
      <c r="D231" s="18" t="str">
        <f>IF([1]Allegations!B232="","",HYPERLINK([1]Allegations!B232))</f>
        <v>https://www.business-humanrights.org/en/latest-news/kuwait-300-private-security-cleaning-staff-owed-4-months-wages-by-co-contracted-by-multiple-public-bodies/</v>
      </c>
      <c r="E231" t="str">
        <f>IF([1]Allegations!M232="","",[1]Allegations!M232)</f>
        <v>News outlet</v>
      </c>
      <c r="F231" t="str">
        <f>IF([1]Allegations!L232="","",[1]Allegations!L232)</f>
        <v>Migrant &amp; immigrant workers (1 - BD - Catering &amp; food services);Migrant &amp; immigrant workers (1 - EG - Security companies);Migrant &amp; immigrant workers (Unknown Number - IN - Cleaning &amp; maintenance)</v>
      </c>
      <c r="G231">
        <f>IF([1]Allegations!T232="","",[1]Allegations!T232)</f>
        <v>400</v>
      </c>
      <c r="H231" t="str">
        <f>IF([1]Allegations!X232="","",[1]Allegations!X232)</f>
        <v>400 security guards, porters and cleaners working at a company contracted by Kuwait government allegedly haven’t received their salaries since February and March 2021. The workers are contracted to multiple public institutions in Kuwait.</v>
      </c>
      <c r="I231" s="1" t="str">
        <f>IF([1]Allegations!K232="","",[1]Allegations!K232)</f>
        <v>Intimidation &amp; Threats;Non-payment of Wages</v>
      </c>
      <c r="J231" t="str">
        <f>IF([1]Allegations!C232="","",[1]Allegations!C232)</f>
        <v/>
      </c>
      <c r="K231" t="str">
        <f>IF([1]Allegations!F232="","",[1]Allegations!F232)</f>
        <v/>
      </c>
      <c r="L231" t="str">
        <f>IF([1]Allegations!G232="","",[1]Allegations!G232)</f>
        <v/>
      </c>
      <c r="M231" t="str">
        <f>IF([1]Allegations!H232="","",[1]Allegations!H232)</f>
        <v/>
      </c>
      <c r="N231" t="str">
        <f>IF([1]Allegations!I232="","",[1]Allegations!I232)</f>
        <v/>
      </c>
      <c r="O231" s="1" t="str">
        <f>IF([1]Allegations!J232="","",[1]Allegations!J232)</f>
        <v>Not Reported (Employer - Diversified/Conglomerates)</v>
      </c>
      <c r="P231" t="str">
        <f>IF([1]Allegations!N232="","",[1]Allegations!N232)</f>
        <v>No</v>
      </c>
      <c r="Q231" t="str">
        <f>IF([1]Allegations!O232="","",[1]Allegations!O232)</f>
        <v/>
      </c>
      <c r="R231" s="18" t="str">
        <f>IF(AND([1]Allegations!R232="",[1]Allegations!P232=""),"",IF(AND(NOT([1]Allegations!R232=""),[1]Allegations!P232=""),HYPERLINK([1]Allegations!R232),HYPERLINK([1]Allegations!P232)))</f>
        <v/>
      </c>
      <c r="S231" s="1" t="str">
        <f>IF([1]Allegations!Q232="","",[1]Allegations!Q232)</f>
        <v>None reported.</v>
      </c>
      <c r="T231" t="str">
        <f t="shared" si="27"/>
        <v>x</v>
      </c>
      <c r="U231" t="str">
        <f t="shared" si="28"/>
        <v/>
      </c>
      <c r="V231" t="str">
        <f t="shared" si="29"/>
        <v/>
      </c>
      <c r="W231" t="str">
        <f t="shared" si="30"/>
        <v/>
      </c>
      <c r="X231" t="str">
        <f t="shared" si="31"/>
        <v>x</v>
      </c>
      <c r="Y231" t="str">
        <f t="shared" si="32"/>
        <v/>
      </c>
      <c r="Z231" t="str">
        <f t="shared" si="33"/>
        <v/>
      </c>
      <c r="AA231" s="1" t="str">
        <f t="shared" si="34"/>
        <v/>
      </c>
      <c r="AB231" s="19" t="str">
        <f t="shared" si="35"/>
        <v>Diversified/Conglomerates</v>
      </c>
    </row>
    <row r="232" spans="1:28" x14ac:dyDescent="0.25">
      <c r="A232" s="1">
        <f>[1]Allegations!V233</f>
        <v>2207</v>
      </c>
      <c r="B232" t="str">
        <f>IF([1]Allegations!S233="Location unknown","Location unknown",VLOOKUP([1]Allegations!S233,[1]!map_alpha2[#Data],2,FALSE))</f>
        <v>Oman</v>
      </c>
      <c r="C232" s="17">
        <f>IF([1]Allegations!U233="","",[1]Allegations!U233)</f>
        <v>44094</v>
      </c>
      <c r="D232" s="18" t="str">
        <f>IF([1]Allegations!B233="","",HYPERLINK([1]Allegations!B233))</f>
        <v>https://www.business-humanrights.org/en/latest-news/indian-migrant-workers-in-gulf-are-returning-home-with-out-months-of-wage-owed-to-them/</v>
      </c>
      <c r="E232" t="str">
        <f>IF([1]Allegations!M233="","",[1]Allegations!M233)</f>
        <v>News outlet</v>
      </c>
      <c r="F232" t="str">
        <f>IF([1]Allegations!L233="","",[1]Allegations!L233)</f>
        <v>Migrant &amp; immigrant workers (Unknown Number - IN - Automobile &amp; other motor vehicles)</v>
      </c>
      <c r="G232">
        <f>IF([1]Allegations!T233="","",[1]Allegations!T233)</f>
        <v>1400</v>
      </c>
      <c r="H232" t="str">
        <f>IF([1]Allegations!X233="","",[1]Allegations!X233)</f>
        <v>In September 2020, Fintech Zoom reported that 1,400 staff employed by a car firm in Oman who had been requested to resign in April, with the firm citing the impact of the COVID-19 pandemic, were facing wage theft. Based on the experience of one worker who refused to volunteer his resignation and requested to be terminated, Fintech Zoom estimated that the company had failed to pay the 1,400 staff $369k in owed wages, benefits and denied allowances.</v>
      </c>
      <c r="I232" s="1" t="str">
        <f>IF([1]Allegations!K233="","",[1]Allegations!K233)</f>
        <v>Non-payment of Wages;Right to food</v>
      </c>
      <c r="J232" t="str">
        <f>IF([1]Allegations!C233="","",[1]Allegations!C233)</f>
        <v/>
      </c>
      <c r="K232" t="str">
        <f>IF([1]Allegations!F233="","",[1]Allegations!F233)</f>
        <v/>
      </c>
      <c r="L232" t="str">
        <f>IF([1]Allegations!G233="","",[1]Allegations!G233)</f>
        <v/>
      </c>
      <c r="M232" t="str">
        <f>IF([1]Allegations!H233="","",[1]Allegations!H233)</f>
        <v/>
      </c>
      <c r="N232" t="str">
        <f>IF([1]Allegations!I233="","",[1]Allegations!I233)</f>
        <v/>
      </c>
      <c r="O232" s="1" t="str">
        <f>IF([1]Allegations!J233="","",[1]Allegations!J233)</f>
        <v>Not Reported (Employer - Automobile &amp; other motor vehicles)</v>
      </c>
      <c r="P232" t="str">
        <f>IF([1]Allegations!N233="","",[1]Allegations!N233)</f>
        <v>No</v>
      </c>
      <c r="Q232" t="str">
        <f>IF([1]Allegations!O233="","",[1]Allegations!O233)</f>
        <v/>
      </c>
      <c r="R232" s="18" t="str">
        <f>IF(AND([1]Allegations!R233="",[1]Allegations!P233=""),"",IF(AND(NOT([1]Allegations!R233=""),[1]Allegations!P233=""),HYPERLINK([1]Allegations!R233),HYPERLINK([1]Allegations!P233)))</f>
        <v/>
      </c>
      <c r="S232" s="1" t="str">
        <f>IF([1]Allegations!Q233="","",[1]Allegations!Q233)</f>
        <v>None reported.</v>
      </c>
      <c r="T232" t="str">
        <f t="shared" si="27"/>
        <v>x</v>
      </c>
      <c r="U232" t="str">
        <f t="shared" si="28"/>
        <v/>
      </c>
      <c r="V232" t="str">
        <f t="shared" si="29"/>
        <v/>
      </c>
      <c r="W232" t="str">
        <f t="shared" si="30"/>
        <v>x</v>
      </c>
      <c r="X232" t="str">
        <f t="shared" si="31"/>
        <v/>
      </c>
      <c r="Y232" t="str">
        <f t="shared" si="32"/>
        <v/>
      </c>
      <c r="Z232" t="str">
        <f t="shared" si="33"/>
        <v/>
      </c>
      <c r="AA232" s="1" t="str">
        <f t="shared" si="34"/>
        <v/>
      </c>
      <c r="AB232" s="19" t="str">
        <f t="shared" si="35"/>
        <v>Automobile &amp; other motor vehicles</v>
      </c>
    </row>
    <row r="233" spans="1:28" x14ac:dyDescent="0.25">
      <c r="A233" s="1">
        <f>[1]Allegations!V234</f>
        <v>2204</v>
      </c>
      <c r="B233" t="str">
        <f>IF([1]Allegations!S234="Location unknown","Location unknown",VLOOKUP([1]Allegations!S234,[1]!map_alpha2[#Data],2,FALSE))</f>
        <v>United Arab Emirates</v>
      </c>
      <c r="C233" s="17">
        <f>IF([1]Allegations!U234="","",[1]Allegations!U234)</f>
        <v>44087</v>
      </c>
      <c r="D233" s="18" t="str">
        <f>IF([1]Allegations!B234="","",HYPERLINK([1]Allegations!B234))</f>
        <v>https://www.business-humanrights.org/en/latest-news/uae-family-of-construction-worker-killed-in-worksite-accident-receive-dh400k-in-compensation/</v>
      </c>
      <c r="E233" t="str">
        <f>IF([1]Allegations!M234="","",[1]Allegations!M234)</f>
        <v>News outlet</v>
      </c>
      <c r="F233" t="str">
        <f>IF([1]Allegations!L234="","",[1]Allegations!L234)</f>
        <v>Migrant &amp; immigrant workers (1 - Asia &amp; Pacific - Construction)</v>
      </c>
      <c r="G233">
        <f>IF([1]Allegations!T234="","",[1]Allegations!T234)</f>
        <v>1</v>
      </c>
      <c r="H233" t="str">
        <f>IF([1]Allegations!X234="","",[1]Allegations!X234)</f>
        <v>An Asian construction worker was killed in a worksite accident.</v>
      </c>
      <c r="I233" s="1" t="str">
        <f>IF([1]Allegations!K234="","",[1]Allegations!K234)</f>
        <v>Deaths;Health: General (including workplace health &amp; safety)</v>
      </c>
      <c r="J233" t="str">
        <f>IF([1]Allegations!C234="","",[1]Allegations!C234)</f>
        <v/>
      </c>
      <c r="K233" t="str">
        <f>IF([1]Allegations!F234="","",[1]Allegations!F234)</f>
        <v/>
      </c>
      <c r="L233" t="str">
        <f>IF([1]Allegations!G234="","",[1]Allegations!G234)</f>
        <v/>
      </c>
      <c r="M233" t="str">
        <f>IF([1]Allegations!H234="","",[1]Allegations!H234)</f>
        <v/>
      </c>
      <c r="N233" t="str">
        <f>IF([1]Allegations!I234="","",[1]Allegations!I234)</f>
        <v/>
      </c>
      <c r="O233" s="1" t="str">
        <f>IF([1]Allegations!J234="","",[1]Allegations!J234)</f>
        <v>Not Reported (Employer - Construction)</v>
      </c>
      <c r="P233" t="str">
        <f>IF([1]Allegations!N234="","",[1]Allegations!N234)</f>
        <v>No</v>
      </c>
      <c r="Q233" t="str">
        <f>IF([1]Allegations!O234="","",[1]Allegations!O234)</f>
        <v/>
      </c>
      <c r="R233" s="18" t="str">
        <f>IF(AND([1]Allegations!R234="",[1]Allegations!P234=""),"",IF(AND(NOT([1]Allegations!R234=""),[1]Allegations!P234=""),HYPERLINK([1]Allegations!R234),HYPERLINK([1]Allegations!P234)))</f>
        <v/>
      </c>
      <c r="S233" s="1" t="str">
        <f>IF([1]Allegations!Q234="","",[1]Allegations!Q234)</f>
        <v>The case went to court where it was found that the accident was the fault of negligence on the part of the supervisor and site engineer who didn't ensure safety standards at the worksite. The engineer, victim's supervisor and their employer were ordered jointly to pay compensation to the family of the worker.</v>
      </c>
      <c r="T233" t="str">
        <f t="shared" si="27"/>
        <v/>
      </c>
      <c r="U233" t="str">
        <f t="shared" si="28"/>
        <v/>
      </c>
      <c r="V233" t="str">
        <f t="shared" si="29"/>
        <v>x</v>
      </c>
      <c r="W233" t="str">
        <f t="shared" si="30"/>
        <v/>
      </c>
      <c r="X233" t="str">
        <f t="shared" si="31"/>
        <v/>
      </c>
      <c r="Y233" t="str">
        <f t="shared" si="32"/>
        <v/>
      </c>
      <c r="Z233" t="str">
        <f t="shared" si="33"/>
        <v/>
      </c>
      <c r="AA233" s="1" t="str">
        <f t="shared" si="34"/>
        <v>x</v>
      </c>
      <c r="AB233" s="19" t="str">
        <f t="shared" si="35"/>
        <v>Construction</v>
      </c>
    </row>
    <row r="234" spans="1:28" x14ac:dyDescent="0.25">
      <c r="A234" s="1">
        <f>[1]Allegations!V235</f>
        <v>2203</v>
      </c>
      <c r="B234" t="str">
        <f>IF([1]Allegations!S235="Location unknown","Location unknown",VLOOKUP([1]Allegations!S235,[1]!map_alpha2[#Data],2,FALSE))</f>
        <v>United Arab Emirates</v>
      </c>
      <c r="C234" s="17">
        <f>IF([1]Allegations!U235="","",[1]Allegations!U235)</f>
        <v>44085</v>
      </c>
      <c r="D234" s="18" t="str">
        <f>IF([1]Allegations!B235="","",HYPERLINK([1]Allegations!B235))</f>
        <v>https://www.business-humanrights.org/en/latest-news/india-cos-govt-failing-gulf-returnees-who-face-wage-theft-quarantine-fees/</v>
      </c>
      <c r="E234" t="str">
        <f>IF([1]Allegations!M235="","",[1]Allegations!M235)</f>
        <v>News outlet</v>
      </c>
      <c r="F234" t="str">
        <f>IF([1]Allegations!L235="","",[1]Allegations!L235)</f>
        <v>Migrant &amp; immigrant workers (1 - IN - Construction)</v>
      </c>
      <c r="G234">
        <f>IF([1]Allegations!T235="","",[1]Allegations!T235)</f>
        <v>1</v>
      </c>
      <c r="H234" t="str">
        <f>IF([1]Allegations!X235="","",[1]Allegations!X235)</f>
        <v>In September 2020, VICE reported on the experience of returning Gulf workers to South India amid the COVID-19 disruption. One construction worker stated that due to the poor living conditions he experienced in Dubai he would not be returning to the Gulf to work.</v>
      </c>
      <c r="I234" s="1" t="str">
        <f>IF([1]Allegations!K235="","",[1]Allegations!K235)</f>
        <v>Precarious/unsuitable living conditions</v>
      </c>
      <c r="J234" t="str">
        <f>IF([1]Allegations!C235="","",[1]Allegations!C235)</f>
        <v/>
      </c>
      <c r="K234" t="str">
        <f>IF([1]Allegations!F235="","",[1]Allegations!F235)</f>
        <v/>
      </c>
      <c r="L234" t="str">
        <f>IF([1]Allegations!G235="","",[1]Allegations!G235)</f>
        <v/>
      </c>
      <c r="M234" t="str">
        <f>IF([1]Allegations!H235="","",[1]Allegations!H235)</f>
        <v/>
      </c>
      <c r="N234" t="str">
        <f>IF([1]Allegations!I235="","",[1]Allegations!I235)</f>
        <v/>
      </c>
      <c r="O234" s="1" t="str">
        <f>IF([1]Allegations!J235="","",[1]Allegations!J235)</f>
        <v>Not Reported (Employer - Construction)</v>
      </c>
      <c r="P234" t="str">
        <f>IF([1]Allegations!N235="","",[1]Allegations!N235)</f>
        <v>No</v>
      </c>
      <c r="Q234" t="str">
        <f>IF([1]Allegations!O235="","",[1]Allegations!O235)</f>
        <v/>
      </c>
      <c r="R234" s="18" t="str">
        <f>IF(AND([1]Allegations!R235="",[1]Allegations!P235=""),"",IF(AND(NOT([1]Allegations!R235=""),[1]Allegations!P235=""),HYPERLINK([1]Allegations!R235),HYPERLINK([1]Allegations!P235)))</f>
        <v/>
      </c>
      <c r="S234" s="1" t="str">
        <f>IF([1]Allegations!Q235="","",[1]Allegations!Q235)</f>
        <v>None reported.</v>
      </c>
      <c r="T234" t="str">
        <f t="shared" si="27"/>
        <v/>
      </c>
      <c r="U234" t="str">
        <f t="shared" si="28"/>
        <v/>
      </c>
      <c r="V234" t="str">
        <f t="shared" si="29"/>
        <v/>
      </c>
      <c r="W234" t="str">
        <f t="shared" si="30"/>
        <v>x</v>
      </c>
      <c r="X234" t="str">
        <f t="shared" si="31"/>
        <v/>
      </c>
      <c r="Y234" t="str">
        <f t="shared" si="32"/>
        <v/>
      </c>
      <c r="Z234" t="str">
        <f t="shared" si="33"/>
        <v/>
      </c>
      <c r="AA234" s="1" t="str">
        <f t="shared" si="34"/>
        <v/>
      </c>
      <c r="AB234" s="19" t="str">
        <f t="shared" si="35"/>
        <v>Construction</v>
      </c>
    </row>
    <row r="235" spans="1:28" x14ac:dyDescent="0.25">
      <c r="A235" s="1">
        <f>[1]Allegations!V236</f>
        <v>2201</v>
      </c>
      <c r="B235" t="str">
        <f>IF([1]Allegations!S236="Location unknown","Location unknown",VLOOKUP([1]Allegations!S236,[1]!map_alpha2[#Data],2,FALSE))</f>
        <v>Kuwait</v>
      </c>
      <c r="C235" s="17">
        <f>IF([1]Allegations!U236="","",[1]Allegations!U236)</f>
        <v>44085</v>
      </c>
      <c r="D235" s="18" t="str">
        <f>IF([1]Allegations!B236="","",HYPERLINK([1]Allegations!B236))</f>
        <v>https://www.business-humanrights.org/en/latest-news/india-cos-govt-failing-gulf-returnees-who-face-wage-theft-quarantine-fees/</v>
      </c>
      <c r="E235" t="str">
        <f>IF([1]Allegations!M236="","",[1]Allegations!M236)</f>
        <v>News outlet</v>
      </c>
      <c r="F235" t="str">
        <f>IF([1]Allegations!L236="","",[1]Allegations!L236)</f>
        <v>Migrant &amp; immigrant workers (2 - IN - Labour supplier)</v>
      </c>
      <c r="G235" t="str">
        <f>IF([1]Allegations!T236="","",[1]Allegations!T236)</f>
        <v>Number unknown</v>
      </c>
      <c r="H235" t="str">
        <f>IF([1]Allegations!X236="","",[1]Allegations!X236)</f>
        <v>In September 2020, VICE reported the experiences of two migrant workers from the same labour contractor who returned to India during the COVID-19 pandemic after their employer had not paid their wages for three months and cancelled all wage arrears. The workers had to pay the cost of their own flights and quarantining once they returned to India.</v>
      </c>
      <c r="I235" s="1" t="str">
        <f>IF([1]Allegations!K236="","",[1]Allegations!K236)</f>
        <v>Non-payment of Wages</v>
      </c>
      <c r="J235" t="str">
        <f>IF([1]Allegations!C236="","",[1]Allegations!C236)</f>
        <v/>
      </c>
      <c r="K235" t="str">
        <f>IF([1]Allegations!F236="","",[1]Allegations!F236)</f>
        <v/>
      </c>
      <c r="L235" t="str">
        <f>IF([1]Allegations!G236="","",[1]Allegations!G236)</f>
        <v/>
      </c>
      <c r="M235" t="str">
        <f>IF([1]Allegations!H236="","",[1]Allegations!H236)</f>
        <v/>
      </c>
      <c r="N235" t="str">
        <f>IF([1]Allegations!I236="","",[1]Allegations!I236)</f>
        <v/>
      </c>
      <c r="O235" s="1" t="str">
        <f>IF([1]Allegations!J236="","",[1]Allegations!J236)</f>
        <v>Not Reported (Labour Supplier - Labour supplier)</v>
      </c>
      <c r="P235" t="str">
        <f>IF([1]Allegations!N236="","",[1]Allegations!N236)</f>
        <v>No</v>
      </c>
      <c r="Q235" t="str">
        <f>IF([1]Allegations!O236="","",[1]Allegations!O236)</f>
        <v/>
      </c>
      <c r="R235" s="18" t="str">
        <f>IF(AND([1]Allegations!R236="",[1]Allegations!P236=""),"",IF(AND(NOT([1]Allegations!R236=""),[1]Allegations!P236=""),HYPERLINK([1]Allegations!R236),HYPERLINK([1]Allegations!P236)))</f>
        <v/>
      </c>
      <c r="S235" s="1" t="str">
        <f>IF([1]Allegations!Q236="","",[1]Allegations!Q236)</f>
        <v>One of the workers stated he had not received financial assistance from the government. No action was reported on the part of the employer.</v>
      </c>
      <c r="T235" t="str">
        <f t="shared" si="27"/>
        <v>x</v>
      </c>
      <c r="U235" t="str">
        <f t="shared" si="28"/>
        <v/>
      </c>
      <c r="V235" t="str">
        <f t="shared" si="29"/>
        <v/>
      </c>
      <c r="W235" t="str">
        <f t="shared" si="30"/>
        <v/>
      </c>
      <c r="X235" t="str">
        <f t="shared" si="31"/>
        <v/>
      </c>
      <c r="Y235" t="str">
        <f t="shared" si="32"/>
        <v/>
      </c>
      <c r="Z235" t="str">
        <f t="shared" si="33"/>
        <v/>
      </c>
      <c r="AA235" s="1" t="str">
        <f t="shared" si="34"/>
        <v/>
      </c>
      <c r="AB235" s="19" t="str">
        <f t="shared" si="35"/>
        <v>Labour supplier</v>
      </c>
    </row>
    <row r="236" spans="1:28" x14ac:dyDescent="0.25">
      <c r="A236" s="1">
        <f>[1]Allegations!V237</f>
        <v>2200</v>
      </c>
      <c r="B236" t="str">
        <f>IF([1]Allegations!S237="Location unknown","Location unknown",VLOOKUP([1]Allegations!S237,[1]!map_alpha2[#Data],2,FALSE))</f>
        <v>United Arab Emirates</v>
      </c>
      <c r="C236" s="17">
        <f>IF([1]Allegations!U237="","",[1]Allegations!U237)</f>
        <v>44077</v>
      </c>
      <c r="D236" s="18" t="str">
        <f>IF([1]Allegations!B237="","",HYPERLINK([1]Allegations!B237))</f>
        <v>https://www.business-humanrights.org/en/latest-news/uae-cos-failing-to-provide-food-housing-to-migrant-workers-waiting-months-for-unpaid-wages/</v>
      </c>
      <c r="E236" t="str">
        <f>IF([1]Allegations!M237="","",[1]Allegations!M237)</f>
        <v>News outlet</v>
      </c>
      <c r="F236" t="str">
        <f>IF([1]Allegations!L237="","",[1]Allegations!L237)</f>
        <v>Migrant &amp; immigrant workers (1 - BD - Construction);Migrant &amp; immigrant workers (2 - PK - Construction)</v>
      </c>
      <c r="G236">
        <f>IF([1]Allegations!T237="","",[1]Allegations!T237)</f>
        <v>99</v>
      </c>
      <c r="H236" t="str">
        <f>IF([1]Allegations!X237="","",[1]Allegations!X237)</f>
        <v>A Guardian report in September 2020 detailed the experiences of 99 construction workers during the COVID-19 pandemic. Many still technically have jobs and turn up for work daily, but do not receive wages. They are lacking in food, support, money to buy flights home and were left "to fend for themselves". The cramped accommodation means social distancing is not possible, and their employer is one of "many" in Dubai who are not continuing to provide food to their employees. At least one worker is under financial stress as his employer deducts 75% of his salary following an un-insured heart surgery. He used to receive medication under the medical insurance but this has been "disconnected" and he cannot afford it. The workers' salary delays predate the COVID-19 pandemic by months.</v>
      </c>
      <c r="I236" s="1" t="str">
        <f>IF([1]Allegations!K237="","",[1]Allegations!K237)</f>
        <v>Health: General (including workplace health &amp; safety);Non-payment of Wages;Precarious/unsuitable living conditions;Restricted Mobility;Right to food</v>
      </c>
      <c r="J236" t="str">
        <f>IF([1]Allegations!C237="","",[1]Allegations!C237)</f>
        <v/>
      </c>
      <c r="K236" t="str">
        <f>IF([1]Allegations!F237="","",[1]Allegations!F237)</f>
        <v/>
      </c>
      <c r="L236" t="str">
        <f>IF([1]Allegations!G237="","",[1]Allegations!G237)</f>
        <v/>
      </c>
      <c r="M236" t="str">
        <f>IF([1]Allegations!H237="","",[1]Allegations!H237)</f>
        <v/>
      </c>
      <c r="N236" t="str">
        <f>IF([1]Allegations!I237="","",[1]Allegations!I237)</f>
        <v/>
      </c>
      <c r="O236" s="1" t="str">
        <f>IF([1]Allegations!J237="","",[1]Allegations!J237)</f>
        <v>Not Reported (Employer - Construction)</v>
      </c>
      <c r="P236" t="str">
        <f>IF([1]Allegations!N237="","",[1]Allegations!N237)</f>
        <v>No</v>
      </c>
      <c r="Q236" t="str">
        <f>IF([1]Allegations!O237="","",[1]Allegations!O237)</f>
        <v/>
      </c>
      <c r="R236" s="18" t="str">
        <f>IF(AND([1]Allegations!R237="",[1]Allegations!P237=""),"",IF(AND(NOT([1]Allegations!R237=""),[1]Allegations!P237=""),HYPERLINK([1]Allegations!R237),HYPERLINK([1]Allegations!P237)))</f>
        <v/>
      </c>
      <c r="S236" s="1" t="str">
        <f>IF([1]Allegations!Q237="","",[1]Allegations!Q237)</f>
        <v>The men are dependent on charitable aid and have not received regular food. The government of Dubai did not comment to the Guardian regarding reports that many companies have not complied with the government-mandated provision of food and accommodation to workers while they remain in country, even if they are redundant.</v>
      </c>
      <c r="T236" t="str">
        <f t="shared" si="27"/>
        <v>x</v>
      </c>
      <c r="U236" t="str">
        <f t="shared" si="28"/>
        <v>x</v>
      </c>
      <c r="V236" t="str">
        <f t="shared" si="29"/>
        <v>x</v>
      </c>
      <c r="W236" t="str">
        <f t="shared" si="30"/>
        <v>x</v>
      </c>
      <c r="X236" t="str">
        <f t="shared" si="31"/>
        <v/>
      </c>
      <c r="Y236" t="str">
        <f t="shared" si="32"/>
        <v/>
      </c>
      <c r="Z236" t="str">
        <f t="shared" si="33"/>
        <v/>
      </c>
      <c r="AA236" s="1" t="str">
        <f t="shared" si="34"/>
        <v/>
      </c>
      <c r="AB236" s="19" t="str">
        <f t="shared" si="35"/>
        <v>Construction</v>
      </c>
    </row>
    <row r="237" spans="1:28" x14ac:dyDescent="0.25">
      <c r="A237" s="1">
        <f>[1]Allegations!V238</f>
        <v>2163</v>
      </c>
      <c r="B237" t="str">
        <f>IF([1]Allegations!S238="Location unknown","Location unknown",VLOOKUP([1]Allegations!S238,[1]!map_alpha2[#Data],2,FALSE))</f>
        <v>Bahrain</v>
      </c>
      <c r="C237" s="17">
        <f>IF([1]Allegations!U238="","",[1]Allegations!U238)</f>
        <v>44069</v>
      </c>
      <c r="D237" s="18" t="str">
        <f>IF([1]Allegations!B238="","",HYPERLINK([1]Allegations!B238))</f>
        <v>https://www.business-humanrights.org/en/latest-news/born-into-uncertainty-pandemic-aggravates-the-woes-of-migrant-mothers-and-their-newborns/</v>
      </c>
      <c r="E237" t="str">
        <f>IF([1]Allegations!M238="","",[1]Allegations!M238)</f>
        <v>NGO</v>
      </c>
      <c r="F237" t="str">
        <f>IF([1]Allegations!L238="","",[1]Allegations!L238)</f>
        <v>Migrant &amp; immigrant workers (1 - Unknown Location - Domestic worker agencies)</v>
      </c>
      <c r="G237">
        <f>IF([1]Allegations!T238="","",[1]Allegations!T238)</f>
        <v>1</v>
      </c>
      <c r="H237" t="str">
        <f>IF([1]Allegations!X238="","",[1]Allegations!X238)</f>
        <v>As part of a report on the lack of access to healthcare and maternity care for migrant workers, Migrant-Rights.org reported on the case of "Lydia", a domestic worker who became pregnant unexpectedly and whose employer forced her to leave.  The recruitment agency she had come from refused to take her.</v>
      </c>
      <c r="I237" s="1" t="str">
        <f>IF([1]Allegations!K238="","",[1]Allegations!K238)</f>
        <v>Health: General (including workplace health &amp; safety);Intimidation &amp; Threats;Unfair Dismissal</v>
      </c>
      <c r="J237" t="str">
        <f>IF([1]Allegations!C238="","",[1]Allegations!C238)</f>
        <v/>
      </c>
      <c r="K237" t="str">
        <f>IF([1]Allegations!F238="","",[1]Allegations!F238)</f>
        <v/>
      </c>
      <c r="L237" t="str">
        <f>IF([1]Allegations!G238="","",[1]Allegations!G238)</f>
        <v/>
      </c>
      <c r="M237" t="str">
        <f>IF([1]Allegations!H238="","",[1]Allegations!H238)</f>
        <v/>
      </c>
      <c r="N237" t="str">
        <f>IF([1]Allegations!I238="","",[1]Allegations!I238)</f>
        <v/>
      </c>
      <c r="O237" s="1" t="str">
        <f>IF([1]Allegations!J238="","",[1]Allegations!J238)</f>
        <v>Not Reported (Recruiter - Recruitment agencies)</v>
      </c>
      <c r="P237" t="str">
        <f>IF([1]Allegations!N238="","",[1]Allegations!N238)</f>
        <v>No</v>
      </c>
      <c r="Q237" t="str">
        <f>IF([1]Allegations!O238="","",[1]Allegations!O238)</f>
        <v/>
      </c>
      <c r="R237" s="18" t="str">
        <f>IF(AND([1]Allegations!R238="",[1]Allegations!P238=""),"",IF(AND(NOT([1]Allegations!R238=""),[1]Allegations!P238=""),HYPERLINK([1]Allegations!R238),HYPERLINK([1]Allegations!P238)))</f>
        <v/>
      </c>
      <c r="S237" s="1" t="str">
        <f>IF([1]Allegations!Q238="","",[1]Allegations!Q238)</f>
        <v>Lydia is now dependent on the Labour Market Regulatory Authority's shelter where she stays with her baby.</v>
      </c>
      <c r="T237" t="str">
        <f t="shared" si="27"/>
        <v>x</v>
      </c>
      <c r="U237" t="str">
        <f t="shared" si="28"/>
        <v/>
      </c>
      <c r="V237" t="str">
        <f t="shared" si="29"/>
        <v>x</v>
      </c>
      <c r="W237" t="str">
        <f t="shared" si="30"/>
        <v/>
      </c>
      <c r="X237" t="str">
        <f t="shared" si="31"/>
        <v>x</v>
      </c>
      <c r="Y237" t="str">
        <f t="shared" si="32"/>
        <v/>
      </c>
      <c r="Z237" t="str">
        <f t="shared" si="33"/>
        <v/>
      </c>
      <c r="AA237" s="1" t="str">
        <f t="shared" si="34"/>
        <v/>
      </c>
      <c r="AB237" s="19" t="str">
        <f t="shared" si="35"/>
        <v>Recruitment agencies</v>
      </c>
    </row>
    <row r="238" spans="1:28" x14ac:dyDescent="0.25">
      <c r="A238" s="1">
        <f>[1]Allegations!V239</f>
        <v>2162</v>
      </c>
      <c r="B238" t="str">
        <f>IF([1]Allegations!S239="Location unknown","Location unknown",VLOOKUP([1]Allegations!S239,[1]!map_alpha2[#Data],2,FALSE))</f>
        <v>Bahrain</v>
      </c>
      <c r="C238" s="17">
        <f>IF([1]Allegations!U239="","",[1]Allegations!U239)</f>
        <v>44069</v>
      </c>
      <c r="D238" s="18" t="str">
        <f>IF([1]Allegations!B239="","",HYPERLINK([1]Allegations!B239))</f>
        <v>https://www.business-humanrights.org/en/latest-news/born-into-uncertainty-pandemic-aggravates-the-woes-of-migrant-mothers-and-their-newborns/</v>
      </c>
      <c r="E238" t="str">
        <f>IF([1]Allegations!M239="","",[1]Allegations!M239)</f>
        <v>NGO</v>
      </c>
      <c r="F238" t="str">
        <f>IF([1]Allegations!L239="","",[1]Allegations!L239)</f>
        <v>Migrant &amp; immigrant workers (1 - Unknown Location - Cleaning &amp; maintenance)</v>
      </c>
      <c r="G238">
        <f>IF([1]Allegations!T239="","",[1]Allegations!T239)</f>
        <v>1</v>
      </c>
      <c r="H238" t="str">
        <f>IF([1]Allegations!X239="","",[1]Allegations!X239)</f>
        <v>As part of a report on the lack of access to healthcare and maternity care for migrant workers, Migrant-Rights.org reported on the case of "Mary", a worker who did not inform her employer of her pregnancy for fear of losing her job. She was put on unpaid leave during the COVID-19 pandemic and was told not to return to company accommodation during the birth, and later had her visa cancelled. This is despite a prohibition on the dismissal of female migrant workers due to pregnancy.</v>
      </c>
      <c r="I238" s="1" t="str">
        <f>IF([1]Allegations!K239="","",[1]Allegations!K239)</f>
        <v>Health: General (including workplace health &amp; safety);Intimidation &amp; Threats;Unfair Dismissal</v>
      </c>
      <c r="J238" t="str">
        <f>IF([1]Allegations!C239="","",[1]Allegations!C239)</f>
        <v/>
      </c>
      <c r="K238" t="str">
        <f>IF([1]Allegations!F239="","",[1]Allegations!F239)</f>
        <v/>
      </c>
      <c r="L238" t="str">
        <f>IF([1]Allegations!G239="","",[1]Allegations!G239)</f>
        <v/>
      </c>
      <c r="M238" t="str">
        <f>IF([1]Allegations!H239="","",[1]Allegations!H239)</f>
        <v/>
      </c>
      <c r="N238" t="str">
        <f>IF([1]Allegations!I239="","",[1]Allegations!I239)</f>
        <v/>
      </c>
      <c r="O238" s="1" t="str">
        <f>IF([1]Allegations!J239="","",[1]Allegations!J239)</f>
        <v>Not Reported (Employer - Cleaning &amp; maintenance)</v>
      </c>
      <c r="P238" t="str">
        <f>IF([1]Allegations!N239="","",[1]Allegations!N239)</f>
        <v>No</v>
      </c>
      <c r="Q238" t="str">
        <f>IF([1]Allegations!O239="","",[1]Allegations!O239)</f>
        <v/>
      </c>
      <c r="R238" s="18" t="str">
        <f>IF(AND([1]Allegations!R239="",[1]Allegations!P239=""),"",IF(AND(NOT([1]Allegations!R239=""),[1]Allegations!P239=""),HYPERLINK([1]Allegations!R239),HYPERLINK([1]Allegations!P239)))</f>
        <v/>
      </c>
      <c r="S238" s="1" t="str">
        <f>IF([1]Allegations!Q239="","",[1]Allegations!Q239)</f>
        <v>None reported.</v>
      </c>
      <c r="T238" t="str">
        <f t="shared" si="27"/>
        <v>x</v>
      </c>
      <c r="U238" t="str">
        <f t="shared" si="28"/>
        <v/>
      </c>
      <c r="V238" t="str">
        <f t="shared" si="29"/>
        <v>x</v>
      </c>
      <c r="W238" t="str">
        <f t="shared" si="30"/>
        <v/>
      </c>
      <c r="X238" t="str">
        <f t="shared" si="31"/>
        <v>x</v>
      </c>
      <c r="Y238" t="str">
        <f t="shared" si="32"/>
        <v/>
      </c>
      <c r="Z238" t="str">
        <f t="shared" si="33"/>
        <v/>
      </c>
      <c r="AA238" s="1" t="str">
        <f t="shared" si="34"/>
        <v/>
      </c>
      <c r="AB238" s="19" t="str">
        <f t="shared" si="35"/>
        <v>Cleaning &amp; maintenance</v>
      </c>
    </row>
    <row r="239" spans="1:28" x14ac:dyDescent="0.25">
      <c r="A239" s="1">
        <f>[1]Allegations!V240</f>
        <v>2161</v>
      </c>
      <c r="B239" t="str">
        <f>IF([1]Allegations!S240="Location unknown","Location unknown",VLOOKUP([1]Allegations!S240,[1]!map_alpha2[#Data],2,FALSE))</f>
        <v>United Arab Emirates</v>
      </c>
      <c r="C239" s="17">
        <f>IF([1]Allegations!U240="","",[1]Allegations!U240)</f>
        <v>44068</v>
      </c>
      <c r="D239" s="18" t="str">
        <f>IF([1]Allegations!B240="","",HYPERLINK([1]Allegations!B240))</f>
        <v>https://www.business-humanrights.org/en/latest-news/uae-african-workers-face-discrimination-unpaid-salaries-recruitment-deception-amid-covid-19-pandemic/</v>
      </c>
      <c r="E239" t="str">
        <f>IF([1]Allegations!M240="","",[1]Allegations!M240)</f>
        <v>NGO</v>
      </c>
      <c r="F239" t="str">
        <f>IF([1]Allegations!L240="","",[1]Allegations!L240)</f>
        <v>Migrant &amp; immigrant workers (1 - NG - Fitness clubs &amp; gyms)</v>
      </c>
      <c r="G239" t="str">
        <f>IF([1]Allegations!T240="","",[1]Allegations!T240)</f>
        <v>Number unknown</v>
      </c>
      <c r="H239" t="str">
        <f>IF([1]Allegations!X240="","",[1]Allegations!X240)</f>
        <v>In August 2020 Migrant-Rights.org released a report on the stigma and discrimination experienced by African migrants in the Gulf. In this case, having already experienced salary abuses in a previous job, a Nigerian worker descibes receiving no pay or allowances after changing jobs to work in a gym prior to the COVID-19 outbreak. He was also told to move out of his accommodation and lost his job.</v>
      </c>
      <c r="I239" s="1" t="str">
        <f>IF([1]Allegations!K240="","",[1]Allegations!K240)</f>
        <v>Non-payment of Wages;Precarious/unsuitable living conditions</v>
      </c>
      <c r="J239" t="str">
        <f>IF([1]Allegations!C240="","",[1]Allegations!C240)</f>
        <v/>
      </c>
      <c r="K239" t="str">
        <f>IF([1]Allegations!F240="","",[1]Allegations!F240)</f>
        <v/>
      </c>
      <c r="L239" t="str">
        <f>IF([1]Allegations!G240="","",[1]Allegations!G240)</f>
        <v/>
      </c>
      <c r="M239" t="str">
        <f>IF([1]Allegations!H240="","",[1]Allegations!H240)</f>
        <v/>
      </c>
      <c r="N239" t="str">
        <f>IF([1]Allegations!I240="","",[1]Allegations!I240)</f>
        <v/>
      </c>
      <c r="O239" s="1" t="str">
        <f>IF([1]Allegations!J240="","",[1]Allegations!J240)</f>
        <v>Not Reported (Employer - Fitness clubs &amp; gyms)</v>
      </c>
      <c r="P239" t="str">
        <f>IF([1]Allegations!N240="","",[1]Allegations!N240)</f>
        <v>No</v>
      </c>
      <c r="Q239" t="str">
        <f>IF([1]Allegations!O240="","",[1]Allegations!O240)</f>
        <v/>
      </c>
      <c r="R239" s="18" t="str">
        <f>IF(AND([1]Allegations!R240="",[1]Allegations!P240=""),"",IF(AND(NOT([1]Allegations!R240=""),[1]Allegations!P240=""),HYPERLINK([1]Allegations!R240),HYPERLINK([1]Allegations!P240)))</f>
        <v/>
      </c>
      <c r="S239" s="1" t="str">
        <f>IF([1]Allegations!Q240="","",[1]Allegations!Q240)</f>
        <v>The worker is now dependent on charitable now he is unemployed and has received no support from the Nigerian government.</v>
      </c>
      <c r="T239" t="str">
        <f t="shared" si="27"/>
        <v>x</v>
      </c>
      <c r="U239" t="str">
        <f t="shared" si="28"/>
        <v/>
      </c>
      <c r="V239" t="str">
        <f t="shared" si="29"/>
        <v/>
      </c>
      <c r="W239" t="str">
        <f t="shared" si="30"/>
        <v>x</v>
      </c>
      <c r="X239" t="str">
        <f t="shared" si="31"/>
        <v/>
      </c>
      <c r="Y239" t="str">
        <f t="shared" si="32"/>
        <v/>
      </c>
      <c r="Z239" t="str">
        <f t="shared" si="33"/>
        <v/>
      </c>
      <c r="AA239" s="1" t="str">
        <f t="shared" si="34"/>
        <v/>
      </c>
      <c r="AB239" s="19" t="str">
        <f t="shared" si="35"/>
        <v>Fitness clubs &amp; gyms</v>
      </c>
    </row>
    <row r="240" spans="1:28" x14ac:dyDescent="0.25">
      <c r="A240" s="1">
        <f>[1]Allegations!V241</f>
        <v>2160</v>
      </c>
      <c r="B240" t="str">
        <f>IF([1]Allegations!S241="Location unknown","Location unknown",VLOOKUP([1]Allegations!S241,[1]!map_alpha2[#Data],2,FALSE))</f>
        <v>United Arab Emirates</v>
      </c>
      <c r="C240" s="17">
        <f>IF([1]Allegations!U241="","",[1]Allegations!U241)</f>
        <v>44068</v>
      </c>
      <c r="D240" s="18" t="str">
        <f>IF([1]Allegations!B241="","",HYPERLINK([1]Allegations!B241))</f>
        <v>https://www.business-humanrights.org/en/latest-news/uae-african-workers-face-discrimination-unpaid-salaries-recruitment-deception-amid-covid-19-pandemic/</v>
      </c>
      <c r="E240" t="str">
        <f>IF([1]Allegations!M241="","",[1]Allegations!M241)</f>
        <v>NGO</v>
      </c>
      <c r="F240" t="str">
        <f>IF([1]Allegations!L241="","",[1]Allegations!L241)</f>
        <v>Migrant &amp; immigrant workers (1 - NG - Hotel)</v>
      </c>
      <c r="G240">
        <f>IF([1]Allegations!T241="","",[1]Allegations!T241)</f>
        <v>1</v>
      </c>
      <c r="H240" t="str">
        <f>IF([1]Allegations!X241="","",[1]Allegations!X241)</f>
        <v>In August 2020 Migrant-Rights.org released a report on the stigma and discrimination experienced by African migrants in the Gulf. In this case, having already experienced salary abuses in a previous job, a Nigerian worker descibes the injuries he sustained working over time in physically demanding work in a hotel.</v>
      </c>
      <c r="I240" s="1" t="str">
        <f>IF([1]Allegations!K241="","",[1]Allegations!K241)</f>
        <v>Health: General (including workplace health &amp; safety);Injuries</v>
      </c>
      <c r="J240" t="str">
        <f>IF([1]Allegations!C241="","",[1]Allegations!C241)</f>
        <v/>
      </c>
      <c r="K240" t="str">
        <f>IF([1]Allegations!F241="","",[1]Allegations!F241)</f>
        <v/>
      </c>
      <c r="L240" t="str">
        <f>IF([1]Allegations!G241="","",[1]Allegations!G241)</f>
        <v/>
      </c>
      <c r="M240" t="str">
        <f>IF([1]Allegations!H241="","",[1]Allegations!H241)</f>
        <v/>
      </c>
      <c r="N240" t="str">
        <f>IF([1]Allegations!I241="","",[1]Allegations!I241)</f>
        <v/>
      </c>
      <c r="O240" s="1" t="str">
        <f>IF([1]Allegations!J241="","",[1]Allegations!J241)</f>
        <v>Not Reported (Employer - Hotel)</v>
      </c>
      <c r="P240" t="str">
        <f>IF([1]Allegations!N241="","",[1]Allegations!N241)</f>
        <v>No</v>
      </c>
      <c r="Q240" t="str">
        <f>IF([1]Allegations!O241="","",[1]Allegations!O241)</f>
        <v/>
      </c>
      <c r="R240" s="18" t="str">
        <f>IF(AND([1]Allegations!R241="",[1]Allegations!P241=""),"",IF(AND(NOT([1]Allegations!R241=""),[1]Allegations!P241=""),HYPERLINK([1]Allegations!R241),HYPERLINK([1]Allegations!P241)))</f>
        <v/>
      </c>
      <c r="S240" s="1" t="str">
        <f>IF([1]Allegations!Q241="","",[1]Allegations!Q241)</f>
        <v>The employer did ensure that the migrant worker received medical care and hospital treatment over a number of visits, but their back deteriorated nonetheless.</v>
      </c>
      <c r="T240" t="str">
        <f t="shared" si="27"/>
        <v/>
      </c>
      <c r="U240" t="str">
        <f t="shared" si="28"/>
        <v/>
      </c>
      <c r="V240" t="str">
        <f t="shared" si="29"/>
        <v>x</v>
      </c>
      <c r="W240" t="str">
        <f t="shared" si="30"/>
        <v/>
      </c>
      <c r="X240" t="str">
        <f t="shared" si="31"/>
        <v/>
      </c>
      <c r="Y240" t="str">
        <f t="shared" si="32"/>
        <v/>
      </c>
      <c r="Z240" t="str">
        <f t="shared" si="33"/>
        <v>x</v>
      </c>
      <c r="AA240" s="1" t="str">
        <f t="shared" si="34"/>
        <v/>
      </c>
      <c r="AB240" s="19" t="str">
        <f t="shared" si="35"/>
        <v>Hotel</v>
      </c>
    </row>
    <row r="241" spans="1:28" x14ac:dyDescent="0.25">
      <c r="A241" s="1">
        <f>[1]Allegations!V242</f>
        <v>2159</v>
      </c>
      <c r="B241" t="str">
        <f>IF([1]Allegations!S242="Location unknown","Location unknown",VLOOKUP([1]Allegations!S242,[1]!map_alpha2[#Data],2,FALSE))</f>
        <v>United Arab Emirates</v>
      </c>
      <c r="C241" s="17">
        <f>IF([1]Allegations!U242="","",[1]Allegations!U242)</f>
        <v>44068</v>
      </c>
      <c r="D241" s="18" t="str">
        <f>IF([1]Allegations!B242="","",HYPERLINK([1]Allegations!B242))</f>
        <v>https://www.business-humanrights.org/en/latest-news/uae-african-workers-face-discrimination-unpaid-salaries-recruitment-deception-amid-covid-19-pandemic/</v>
      </c>
      <c r="E241" t="str">
        <f>IF([1]Allegations!M242="","",[1]Allegations!M242)</f>
        <v>NGO</v>
      </c>
      <c r="F241" t="str">
        <f>IF([1]Allegations!L242="","",[1]Allegations!L242)</f>
        <v>Migrant &amp; immigrant workers (1 - NG - Catering &amp; food services)</v>
      </c>
      <c r="G241" t="str">
        <f>IF([1]Allegations!T242="","",[1]Allegations!T242)</f>
        <v>Number unknown</v>
      </c>
      <c r="H241" t="str">
        <f>IF([1]Allegations!X242="","",[1]Allegations!X242)</f>
        <v>In August 2020 Migrant-Rights.org released a report on the stigma and discrimination experienced by African migrants in the Gulf. In this case a Nigerian migrant worker was employed in a UAE restaurant where he experienced salary delays of up to 3 months and cramped accommodation with 10 people to a room and up to 20 people sharing cooking and washing facilities.</v>
      </c>
      <c r="I241" s="1" t="str">
        <f>IF([1]Allegations!K242="","",[1]Allegations!K242)</f>
        <v>Non-payment of Wages;Precarious/unsuitable living conditions</v>
      </c>
      <c r="J241" t="str">
        <f>IF([1]Allegations!C242="","",[1]Allegations!C242)</f>
        <v/>
      </c>
      <c r="K241" t="str">
        <f>IF([1]Allegations!F242="","",[1]Allegations!F242)</f>
        <v/>
      </c>
      <c r="L241" t="str">
        <f>IF([1]Allegations!G242="","",[1]Allegations!G242)</f>
        <v/>
      </c>
      <c r="M241" t="str">
        <f>IF([1]Allegations!H242="","",[1]Allegations!H242)</f>
        <v/>
      </c>
      <c r="N241" t="str">
        <f>IF([1]Allegations!I242="","",[1]Allegations!I242)</f>
        <v/>
      </c>
      <c r="O241" s="1" t="str">
        <f>IF([1]Allegations!J242="","",[1]Allegations!J242)</f>
        <v>Not Reported (Employer - Catering &amp; food services)</v>
      </c>
      <c r="P241" t="str">
        <f>IF([1]Allegations!N242="","",[1]Allegations!N242)</f>
        <v>No</v>
      </c>
      <c r="Q241" t="str">
        <f>IF([1]Allegations!O242="","",[1]Allegations!O242)</f>
        <v/>
      </c>
      <c r="R241" s="18" t="str">
        <f>IF(AND([1]Allegations!R242="",[1]Allegations!P242=""),"",IF(AND(NOT([1]Allegations!R242=""),[1]Allegations!P242=""),HYPERLINK([1]Allegations!R242),HYPERLINK([1]Allegations!P242)))</f>
        <v/>
      </c>
      <c r="S241" s="1" t="str">
        <f>IF([1]Allegations!Q242="","",[1]Allegations!Q242)</f>
        <v>None reported.</v>
      </c>
      <c r="T241" t="str">
        <f t="shared" si="27"/>
        <v>x</v>
      </c>
      <c r="U241" t="str">
        <f t="shared" si="28"/>
        <v/>
      </c>
      <c r="V241" t="str">
        <f t="shared" si="29"/>
        <v/>
      </c>
      <c r="W241" t="str">
        <f t="shared" si="30"/>
        <v>x</v>
      </c>
      <c r="X241" t="str">
        <f t="shared" si="31"/>
        <v/>
      </c>
      <c r="Y241" t="str">
        <f t="shared" si="32"/>
        <v/>
      </c>
      <c r="Z241" t="str">
        <f t="shared" si="33"/>
        <v/>
      </c>
      <c r="AA241" s="1" t="str">
        <f t="shared" si="34"/>
        <v/>
      </c>
      <c r="AB241" s="19" t="str">
        <f t="shared" si="35"/>
        <v>Catering &amp; food services</v>
      </c>
    </row>
    <row r="242" spans="1:28" x14ac:dyDescent="0.25">
      <c r="A242" s="1">
        <f>[1]Allegations!V243</f>
        <v>2156</v>
      </c>
      <c r="B242" t="str">
        <f>IF([1]Allegations!S243="Location unknown","Location unknown",VLOOKUP([1]Allegations!S243,[1]!map_alpha2[#Data],2,FALSE))</f>
        <v>United Arab Emirates</v>
      </c>
      <c r="C242" s="17">
        <f>IF([1]Allegations!U243="","",[1]Allegations!U243)</f>
        <v>44053</v>
      </c>
      <c r="D242" s="18" t="str">
        <f>IF([1]Allegations!B243="","",HYPERLINK([1]Allegations!B243))</f>
        <v>https://www.business-humanrights.org/en/latest-news/gulf-crisis-as-500000-repatriated-workers-unable-to-access-justice-obtain-unpaid-wages-amid-covid-19/</v>
      </c>
      <c r="E242" t="str">
        <f>IF([1]Allegations!M243="","",[1]Allegations!M243)</f>
        <v>News outlet</v>
      </c>
      <c r="F242" t="str">
        <f>IF([1]Allegations!L243="","",[1]Allegations!L243)</f>
        <v>Migrant &amp; immigrant workers (Unknown Number - Unknown Location - Labour supplier)</v>
      </c>
      <c r="G242" t="str">
        <f>IF([1]Allegations!T243="","",[1]Allegations!T243)</f>
        <v>Number unknown</v>
      </c>
      <c r="H242" t="str">
        <f>IF([1]Allegations!X243="","",[1]Allegations!X243)</f>
        <v>In August 2020, an article in Al Monitor reported on the growing trend of mass layoffs and cases of unpaid wages across the UAE as a result of the COVID-19 pandemic. One worker contracted through a manpower company and working at Dubai Airport found his job "put on hold". While he was provided with free accommodation the worker states that the contractor refused to pay his salary - "I asked many times but could not solve it. They do not want to pay us". He had previously taken out a USD800 loan to afford "prohibitive" recruitment fees and had to ask his family back home to borrow again to maintain repayments.</v>
      </c>
      <c r="I242" s="1" t="str">
        <f>IF([1]Allegations!K243="","",[1]Allegations!K243)</f>
        <v>Non-payment of Wages;Recruitment Fees</v>
      </c>
      <c r="J242" t="str">
        <f>IF([1]Allegations!C243="","",[1]Allegations!C243)</f>
        <v/>
      </c>
      <c r="K242" t="str">
        <f>IF([1]Allegations!F243="","",[1]Allegations!F243)</f>
        <v/>
      </c>
      <c r="L242" t="str">
        <f>IF([1]Allegations!G243="","",[1]Allegations!G243)</f>
        <v/>
      </c>
      <c r="M242" t="str">
        <f>IF([1]Allegations!H243="","",[1]Allegations!H243)</f>
        <v/>
      </c>
      <c r="N242" t="str">
        <f>IF([1]Allegations!I243="","",[1]Allegations!I243)</f>
        <v/>
      </c>
      <c r="O242" s="1" t="str">
        <f>IF([1]Allegations!J243="","",[1]Allegations!J243)</f>
        <v>Not Reported (Client - Transport: General)</v>
      </c>
      <c r="P242" t="str">
        <f>IF([1]Allegations!N243="","",[1]Allegations!N243)</f>
        <v>No</v>
      </c>
      <c r="Q242" t="str">
        <f>IF([1]Allegations!O243="","",[1]Allegations!O243)</f>
        <v/>
      </c>
      <c r="R242" s="18" t="str">
        <f>IF(AND([1]Allegations!R243="",[1]Allegations!P243=""),"",IF(AND(NOT([1]Allegations!R243=""),[1]Allegations!P243=""),HYPERLINK([1]Allegations!R243),HYPERLINK([1]Allegations!P243)))</f>
        <v/>
      </c>
      <c r="S242" s="1" t="str">
        <f>IF([1]Allegations!Q243="","",[1]Allegations!Q243)</f>
        <v>None reported.</v>
      </c>
      <c r="T242" t="str">
        <f t="shared" si="27"/>
        <v>x</v>
      </c>
      <c r="U242" t="str">
        <f t="shared" si="28"/>
        <v/>
      </c>
      <c r="V242" t="str">
        <f t="shared" si="29"/>
        <v/>
      </c>
      <c r="W242" t="str">
        <f t="shared" si="30"/>
        <v/>
      </c>
      <c r="X242" t="str">
        <f t="shared" si="31"/>
        <v/>
      </c>
      <c r="Y242" t="str">
        <f t="shared" si="32"/>
        <v/>
      </c>
      <c r="Z242" t="str">
        <f t="shared" si="33"/>
        <v/>
      </c>
      <c r="AA242" s="1" t="str">
        <f t="shared" si="34"/>
        <v/>
      </c>
      <c r="AB242" s="19" t="str">
        <f t="shared" si="35"/>
        <v>Transport: General</v>
      </c>
    </row>
    <row r="243" spans="1:28" x14ac:dyDescent="0.25">
      <c r="A243" s="1">
        <f>[1]Allegations!V244</f>
        <v>2155</v>
      </c>
      <c r="B243" t="str">
        <f>IF([1]Allegations!S244="Location unknown","Location unknown",VLOOKUP([1]Allegations!S244,[1]!map_alpha2[#Data],2,FALSE))</f>
        <v>United Arab Emirates</v>
      </c>
      <c r="C243" s="17">
        <f>IF([1]Allegations!U244="","",[1]Allegations!U244)</f>
        <v>44053</v>
      </c>
      <c r="D243" s="18" t="str">
        <f>IF([1]Allegations!B244="","",HYPERLINK([1]Allegations!B244))</f>
        <v>https://www.business-humanrights.org/en/latest-news/gulf-crisis-as-500000-repatriated-workers-unable-to-access-justice-obtain-unpaid-wages-amid-covid-19/</v>
      </c>
      <c r="E243" t="str">
        <f>IF([1]Allegations!M244="","",[1]Allegations!M244)</f>
        <v>News outlet</v>
      </c>
      <c r="F243" t="str">
        <f>IF([1]Allegations!L244="","",[1]Allegations!L244)</f>
        <v>Migrant &amp; immigrant workers (Unknown Number - NP - Education companies)</v>
      </c>
      <c r="G243">
        <f>IF([1]Allegations!T244="","",[1]Allegations!T244)</f>
        <v>100</v>
      </c>
      <c r="H243" t="str">
        <f>IF([1]Allegations!X244="","",[1]Allegations!X244)</f>
        <v>In August 2020, an article in Al Monitor reported on the growing trend of mass layoffs and cases of unpaid wages across the UAE as a result of the COVID-19 pandemic. One case involves over 100 workers at a private school whose pay was cut by half since late May 2020. The manager allegedly told the workers "This is our new rule; if you do not accept it, go back to your country". The company's housing facility also requests the worker who spoke to Al Monitor to pay half of her monthly income for accommodation, in violation of the UAE labour accommodation requirements.</v>
      </c>
      <c r="I243" s="1" t="str">
        <f>IF([1]Allegations!K244="","",[1]Allegations!K244)</f>
        <v>Intimidation &amp; Threats;Non-payment of Wages;Precarious/unsuitable living conditions</v>
      </c>
      <c r="J243" t="str">
        <f>IF([1]Allegations!C244="","",[1]Allegations!C244)</f>
        <v/>
      </c>
      <c r="K243" t="str">
        <f>IF([1]Allegations!F244="","",[1]Allegations!F244)</f>
        <v/>
      </c>
      <c r="L243" t="str">
        <f>IF([1]Allegations!G244="","",[1]Allegations!G244)</f>
        <v/>
      </c>
      <c r="M243" t="str">
        <f>IF([1]Allegations!H244="","",[1]Allegations!H244)</f>
        <v/>
      </c>
      <c r="N243" t="str">
        <f>IF([1]Allegations!I244="","",[1]Allegations!I244)</f>
        <v/>
      </c>
      <c r="O243" s="1" t="str">
        <f>IF([1]Allegations!J244="","",[1]Allegations!J244)</f>
        <v>Not Reported (Employer - Education companies)</v>
      </c>
      <c r="P243" t="str">
        <f>IF([1]Allegations!N244="","",[1]Allegations!N244)</f>
        <v>No</v>
      </c>
      <c r="Q243" t="str">
        <f>IF([1]Allegations!O244="","",[1]Allegations!O244)</f>
        <v/>
      </c>
      <c r="R243" s="18" t="str">
        <f>IF(AND([1]Allegations!R244="",[1]Allegations!P244=""),"",IF(AND(NOT([1]Allegations!R244=""),[1]Allegations!P244=""),HYPERLINK([1]Allegations!R244),HYPERLINK([1]Allegations!P244)))</f>
        <v/>
      </c>
      <c r="S243" s="1" t="str">
        <f>IF([1]Allegations!Q244="","",[1]Allegations!Q244)</f>
        <v>None reported.</v>
      </c>
      <c r="T243" t="str">
        <f t="shared" si="27"/>
        <v>x</v>
      </c>
      <c r="U243" t="str">
        <f t="shared" si="28"/>
        <v/>
      </c>
      <c r="V243" t="str">
        <f t="shared" si="29"/>
        <v/>
      </c>
      <c r="W243" t="str">
        <f t="shared" si="30"/>
        <v>x</v>
      </c>
      <c r="X243" t="str">
        <f t="shared" si="31"/>
        <v>x</v>
      </c>
      <c r="Y243" t="str">
        <f t="shared" si="32"/>
        <v/>
      </c>
      <c r="Z243" t="str">
        <f t="shared" si="33"/>
        <v/>
      </c>
      <c r="AA243" s="1" t="str">
        <f t="shared" si="34"/>
        <v/>
      </c>
      <c r="AB243" s="19" t="str">
        <f t="shared" si="35"/>
        <v>Education companies</v>
      </c>
    </row>
    <row r="244" spans="1:28" x14ac:dyDescent="0.25">
      <c r="A244" s="1">
        <f>[1]Allegations!V245</f>
        <v>2148</v>
      </c>
      <c r="B244" t="str">
        <f>IF([1]Allegations!S245="Location unknown","Location unknown",VLOOKUP([1]Allegations!S245,[1]!map_alpha2[#Data],2,FALSE))</f>
        <v>Saudi Arabia</v>
      </c>
      <c r="C244" s="17">
        <f>IF([1]Allegations!U245="","",[1]Allegations!U245)</f>
        <v>44019</v>
      </c>
      <c r="D244" s="18" t="str">
        <f>IF([1]Allegations!B245="","",HYPERLINK([1]Allegations!B245))</f>
        <v>https://www.business-humanrights.org/en/latest-news/domestic-workers-in-gulf-states-face-covid-19-job-losses-abuse-from-recruitment-agencies/</v>
      </c>
      <c r="E244" t="str">
        <f>IF([1]Allegations!M245="","",[1]Allegations!M245)</f>
        <v>News outlet</v>
      </c>
      <c r="F244" t="str">
        <f>IF([1]Allegations!L245="","",[1]Allegations!L245)</f>
        <v>Migrant &amp; immigrant workers (1 - PH - Domestic worker agencies)</v>
      </c>
      <c r="G244">
        <f>IF([1]Allegations!T245="","",[1]Allegations!T245)</f>
        <v>1</v>
      </c>
      <c r="H244" t="str">
        <f>IF([1]Allegations!X245="","",[1]Allegations!X245)</f>
        <v>In July 2020, the New York Times reported on the dire situation for domestic workers in the Gulf during the COVID-19 crisis. One Filipino workers in Saudi Arabia moved into her recruitment agency's hostel when she felt unwell, when she tested positive for COVID-19 the supervisor imprisoned here and gave her only painkillers and vitamin C to treat it, and when food was provided it was thrown into the room.</v>
      </c>
      <c r="I244" s="1" t="str">
        <f>IF([1]Allegations!K245="","",[1]Allegations!K245)</f>
        <v>Health: General (including workplace health &amp; safety);Precarious/unsuitable living conditions;Restricted Mobility;Right to food</v>
      </c>
      <c r="J244" t="str">
        <f>IF([1]Allegations!C245="","",[1]Allegations!C245)</f>
        <v/>
      </c>
      <c r="K244" t="str">
        <f>IF([1]Allegations!F245="","",[1]Allegations!F245)</f>
        <v/>
      </c>
      <c r="L244" t="str">
        <f>IF([1]Allegations!G245="","",[1]Allegations!G245)</f>
        <v/>
      </c>
      <c r="M244" t="str">
        <f>IF([1]Allegations!H245="","",[1]Allegations!H245)</f>
        <v/>
      </c>
      <c r="N244" t="str">
        <f>IF([1]Allegations!I245="","",[1]Allegations!I245)</f>
        <v/>
      </c>
      <c r="O244" s="1" t="str">
        <f>IF([1]Allegations!J245="","",[1]Allegations!J245)</f>
        <v>Not Reported (Recruiter - Recruitment agencies)</v>
      </c>
      <c r="P244" t="str">
        <f>IF([1]Allegations!N245="","",[1]Allegations!N245)</f>
        <v>No</v>
      </c>
      <c r="Q244" t="str">
        <f>IF([1]Allegations!O245="","",[1]Allegations!O245)</f>
        <v/>
      </c>
      <c r="R244" s="18" t="str">
        <f>IF(AND([1]Allegations!R245="",[1]Allegations!P245=""),"",IF(AND(NOT([1]Allegations!R245=""),[1]Allegations!P245=""),HYPERLINK([1]Allegations!R245),HYPERLINK([1]Allegations!P245)))</f>
        <v/>
      </c>
      <c r="S244" s="1" t="str">
        <f>IF([1]Allegations!Q245="","",[1]Allegations!Q245)</f>
        <v>None reported.</v>
      </c>
      <c r="T244" t="str">
        <f t="shared" si="27"/>
        <v/>
      </c>
      <c r="U244" t="str">
        <f t="shared" si="28"/>
        <v>x</v>
      </c>
      <c r="V244" t="str">
        <f t="shared" si="29"/>
        <v>x</v>
      </c>
      <c r="W244" t="str">
        <f t="shared" si="30"/>
        <v>x</v>
      </c>
      <c r="X244" t="str">
        <f t="shared" si="31"/>
        <v/>
      </c>
      <c r="Y244" t="str">
        <f t="shared" si="32"/>
        <v/>
      </c>
      <c r="Z244" t="str">
        <f t="shared" si="33"/>
        <v/>
      </c>
      <c r="AA244" s="1" t="str">
        <f t="shared" si="34"/>
        <v/>
      </c>
      <c r="AB244" s="19" t="str">
        <f t="shared" si="35"/>
        <v>Recruitment agencies</v>
      </c>
    </row>
    <row r="245" spans="1:28" x14ac:dyDescent="0.25">
      <c r="A245" s="1">
        <f>[1]Allegations!V246</f>
        <v>2146</v>
      </c>
      <c r="B245" t="str">
        <f>IF([1]Allegations!S246="Location unknown","Location unknown",VLOOKUP([1]Allegations!S246,[1]!map_alpha2[#Data],2,FALSE))</f>
        <v>Kuwait</v>
      </c>
      <c r="C245" s="17">
        <f>IF([1]Allegations!U246="","",[1]Allegations!U246)</f>
        <v>44021</v>
      </c>
      <c r="D245" s="18" t="str">
        <f>IF([1]Allegations!B246="","",HYPERLINK([1]Allegations!B246))</f>
        <v>https://www.business-humanrights.org/en/latest-news/kuwait-restaurant-workers-protest-three-months-of-unpaid-salaries-during-covid-19-lock-down/</v>
      </c>
      <c r="E245" t="str">
        <f>IF([1]Allegations!M246="","",[1]Allegations!M246)</f>
        <v>News outlet</v>
      </c>
      <c r="F245" t="str">
        <f>IF([1]Allegations!L246="","",[1]Allegations!L246)</f>
        <v>Migrant &amp; immigrant workers (200 - Unknown Location - Catering &amp; food services)</v>
      </c>
      <c r="G245">
        <f>IF([1]Allegations!T246="","",[1]Allegations!T246)</f>
        <v>200</v>
      </c>
      <c r="H245" t="str">
        <f>IF([1]Allegations!X246="","",[1]Allegations!X246)</f>
        <v>By July 2020, between 150 and 200 restaurant workers of a restaurant chain were not paid for the preceding three months due to the lockdown imposed in Kuwait. The workers stated they did not have enough money to live on.</v>
      </c>
      <c r="I245" s="1" t="str">
        <f>IF([1]Allegations!K246="","",[1]Allegations!K246)</f>
        <v>Denial of Freedom of Expression/Assembly;Non-payment of Wages</v>
      </c>
      <c r="J245" t="str">
        <f>IF([1]Allegations!C246="","",[1]Allegations!C246)</f>
        <v/>
      </c>
      <c r="K245" t="str">
        <f>IF([1]Allegations!F246="","",[1]Allegations!F246)</f>
        <v/>
      </c>
      <c r="L245" t="str">
        <f>IF([1]Allegations!G246="","",[1]Allegations!G246)</f>
        <v/>
      </c>
      <c r="M245" t="str">
        <f>IF([1]Allegations!H246="","",[1]Allegations!H246)</f>
        <v/>
      </c>
      <c r="N245" t="str">
        <f>IF([1]Allegations!I246="","",[1]Allegations!I246)</f>
        <v/>
      </c>
      <c r="O245" s="1" t="str">
        <f>IF([1]Allegations!J246="","",[1]Allegations!J246)</f>
        <v>Not Reported (Employer - Catering &amp; food services)</v>
      </c>
      <c r="P245" t="str">
        <f>IF([1]Allegations!N246="","",[1]Allegations!N246)</f>
        <v>No</v>
      </c>
      <c r="Q245" t="str">
        <f>IF([1]Allegations!O246="","",[1]Allegations!O246)</f>
        <v/>
      </c>
      <c r="R245" s="18" t="str">
        <f>IF(AND([1]Allegations!R246="",[1]Allegations!P246=""),"",IF(AND(NOT([1]Allegations!R246=""),[1]Allegations!P246=""),HYPERLINK([1]Allegations!R246),HYPERLINK([1]Allegations!P246)))</f>
        <v/>
      </c>
      <c r="S245" s="1" t="str">
        <f>IF([1]Allegations!Q246="","",[1]Allegations!Q246)</f>
        <v>Security was called and police "persuaded" workers to stay in their homes. Police promised workers they would resolve the issue, and inform the Ministry of Social Affairs as well as the restaurant authorities.</v>
      </c>
      <c r="T245" t="str">
        <f t="shared" si="27"/>
        <v>x</v>
      </c>
      <c r="U245" t="str">
        <f t="shared" si="28"/>
        <v>x</v>
      </c>
      <c r="V245" t="str">
        <f t="shared" si="29"/>
        <v/>
      </c>
      <c r="W245" t="str">
        <f t="shared" si="30"/>
        <v/>
      </c>
      <c r="X245" t="str">
        <f t="shared" si="31"/>
        <v/>
      </c>
      <c r="Y245" t="str">
        <f t="shared" si="32"/>
        <v/>
      </c>
      <c r="Z245" t="str">
        <f t="shared" si="33"/>
        <v/>
      </c>
      <c r="AA245" s="1" t="str">
        <f t="shared" si="34"/>
        <v/>
      </c>
      <c r="AB245" s="19" t="str">
        <f t="shared" si="35"/>
        <v>Catering &amp; food services</v>
      </c>
    </row>
    <row r="246" spans="1:28" x14ac:dyDescent="0.25">
      <c r="A246" s="1">
        <f>[1]Allegations!V247</f>
        <v>2133</v>
      </c>
      <c r="B246" t="str">
        <f>IF([1]Allegations!S247="Location unknown","Location unknown",VLOOKUP([1]Allegations!S247,[1]!map_alpha2[#Data],2,FALSE))</f>
        <v>Oman</v>
      </c>
      <c r="C246" s="17">
        <f>IF([1]Allegations!U247="","",[1]Allegations!U247)</f>
        <v>43992</v>
      </c>
      <c r="D246" s="18" t="str">
        <f>IF([1]Allegations!B247="","",HYPERLINK([1]Allegations!B247))</f>
        <v>https://www.business-humanrights.org/en/latest-news/oman-indian-workers-unpaid-forced-to-resign-banned-from-leaving-while-bank-loans-outstanding/</v>
      </c>
      <c r="E246" t="str">
        <f>IF([1]Allegations!M247="","",[1]Allegations!M247)</f>
        <v>News outlet</v>
      </c>
      <c r="F246" t="str">
        <f>IF([1]Allegations!L247="","",[1]Allegations!L247)</f>
        <v>Migrant &amp; immigrant workers (100 - Unknown Location - Construction);Migrant &amp; immigrant workers (Unknown Number - IN - Construction)</v>
      </c>
      <c r="G246">
        <f>IF([1]Allegations!T247="","",[1]Allegations!T247)</f>
        <v>100</v>
      </c>
      <c r="H246" t="str">
        <f>IF([1]Allegations!X247="","",[1]Allegations!X247)</f>
        <v>Workers for a small construction company in Oman were told they can leave the country, but face several months of salary delays. Some of the workers have taken out bank loans in Oman and cannot obtain a certificate to leave the country without clearing the loan.</v>
      </c>
      <c r="I246" s="1" t="str">
        <f>IF([1]Allegations!K247="","",[1]Allegations!K247)</f>
        <v>Non-payment of Wages</v>
      </c>
      <c r="J246" t="str">
        <f>IF([1]Allegations!C247="","",[1]Allegations!C247)</f>
        <v/>
      </c>
      <c r="K246" t="str">
        <f>IF([1]Allegations!F247="","",[1]Allegations!F247)</f>
        <v/>
      </c>
      <c r="L246" t="str">
        <f>IF([1]Allegations!G247="","",[1]Allegations!G247)</f>
        <v/>
      </c>
      <c r="M246" t="str">
        <f>IF([1]Allegations!H247="","",[1]Allegations!H247)</f>
        <v/>
      </c>
      <c r="N246" t="str">
        <f>IF([1]Allegations!I247="","",[1]Allegations!I247)</f>
        <v/>
      </c>
      <c r="O246" s="1" t="str">
        <f>IF([1]Allegations!J247="","",[1]Allegations!J247)</f>
        <v>Not Reported (Employer - Construction)</v>
      </c>
      <c r="P246" t="str">
        <f>IF([1]Allegations!N247="","",[1]Allegations!N247)</f>
        <v>No</v>
      </c>
      <c r="Q246" t="str">
        <f>IF([1]Allegations!O247="","",[1]Allegations!O247)</f>
        <v/>
      </c>
      <c r="R246" s="18" t="str">
        <f>IF(AND([1]Allegations!R247="",[1]Allegations!P247=""),"",IF(AND(NOT([1]Allegations!R247=""),[1]Allegations!P247=""),HYPERLINK([1]Allegations!R247),HYPERLINK([1]Allegations!P247)))</f>
        <v/>
      </c>
      <c r="S246" s="1" t="str">
        <f>IF([1]Allegations!Q247="","",[1]Allegations!Q247)</f>
        <v>None reported.</v>
      </c>
      <c r="T246" t="str">
        <f t="shared" si="27"/>
        <v>x</v>
      </c>
      <c r="U246" t="str">
        <f t="shared" si="28"/>
        <v/>
      </c>
      <c r="V246" t="str">
        <f t="shared" si="29"/>
        <v/>
      </c>
      <c r="W246" t="str">
        <f t="shared" si="30"/>
        <v/>
      </c>
      <c r="X246" t="str">
        <f t="shared" si="31"/>
        <v/>
      </c>
      <c r="Y246" t="str">
        <f t="shared" si="32"/>
        <v/>
      </c>
      <c r="Z246" t="str">
        <f t="shared" si="33"/>
        <v/>
      </c>
      <c r="AA246" s="1" t="str">
        <f t="shared" si="34"/>
        <v/>
      </c>
      <c r="AB246" s="19" t="str">
        <f t="shared" si="35"/>
        <v>Construction</v>
      </c>
    </row>
    <row r="247" spans="1:28" x14ac:dyDescent="0.25">
      <c r="A247" s="1">
        <f>[1]Allegations!V248</f>
        <v>2132</v>
      </c>
      <c r="B247" t="str">
        <f>IF([1]Allegations!S248="Location unknown","Location unknown",VLOOKUP([1]Allegations!S248,[1]!map_alpha2[#Data],2,FALSE))</f>
        <v>Oman</v>
      </c>
      <c r="C247" s="17">
        <f>IF([1]Allegations!U248="","",[1]Allegations!U248)</f>
        <v>43992</v>
      </c>
      <c r="D247" s="18" t="str">
        <f>IF([1]Allegations!B248="","",HYPERLINK([1]Allegations!B248))</f>
        <v>https://www.business-humanrights.org/en/latest-news/oman-indian-workers-unpaid-forced-to-resign-banned-from-leaving-while-bank-loans-outstanding/</v>
      </c>
      <c r="E247" t="str">
        <f>IF([1]Allegations!M248="","",[1]Allegations!M248)</f>
        <v>News outlet</v>
      </c>
      <c r="F247" t="str">
        <f>IF([1]Allegations!L248="","",[1]Allegations!L248)</f>
        <v>Migrant &amp; immigrant workers (1350 - Unknown Location - Automobile &amp; other motor vehicles)</v>
      </c>
      <c r="G247">
        <f>IF([1]Allegations!T248="","",[1]Allegations!T248)</f>
        <v>1350</v>
      </c>
      <c r="H247" t="str">
        <f>IF([1]Allegations!X248="","",[1]Allegations!X248)</f>
        <v>1,350 workers employed by an automobile company in Oman were forced to resign with the company citing the economic downturn of the COVID-19 pandemic, hundreds of whom have bank oans in Oman. Without clearing their loans, the banks will not issue the workers with no objection certificates (NOCs), without which their employer will not release their passports. Employers in Oman do not have the rights to retain employees' passports._x000D_
_x000D_
Many who have returned to India did not receive their full end of service benefits either</v>
      </c>
      <c r="I247" s="1" t="str">
        <f>IF([1]Allegations!K248="","",[1]Allegations!K248)</f>
        <v>Non-payment of Wages;Unfair Dismissal;Withholding Passports</v>
      </c>
      <c r="J247" t="str">
        <f>IF([1]Allegations!C248="","",[1]Allegations!C248)</f>
        <v/>
      </c>
      <c r="K247" t="str">
        <f>IF([1]Allegations!F248="","",[1]Allegations!F248)</f>
        <v/>
      </c>
      <c r="L247" t="str">
        <f>IF([1]Allegations!G248="","",[1]Allegations!G248)</f>
        <v/>
      </c>
      <c r="M247" t="str">
        <f>IF([1]Allegations!H248="","",[1]Allegations!H248)</f>
        <v/>
      </c>
      <c r="N247" t="str">
        <f>IF([1]Allegations!I248="","",[1]Allegations!I248)</f>
        <v/>
      </c>
      <c r="O247" s="1" t="str">
        <f>IF([1]Allegations!J248="","",[1]Allegations!J248)</f>
        <v>Not Reported (Employer - Automobile &amp; other motor vehicles)</v>
      </c>
      <c r="P247" t="str">
        <f>IF([1]Allegations!N248="","",[1]Allegations!N248)</f>
        <v>No</v>
      </c>
      <c r="Q247" t="str">
        <f>IF([1]Allegations!O248="","",[1]Allegations!O248)</f>
        <v/>
      </c>
      <c r="R247" s="18" t="str">
        <f>IF(AND([1]Allegations!R248="",[1]Allegations!P248=""),"",IF(AND(NOT([1]Allegations!R248=""),[1]Allegations!P248=""),HYPERLINK([1]Allegations!R248),HYPERLINK([1]Allegations!P248)))</f>
        <v/>
      </c>
      <c r="S247" s="1" t="str">
        <f>IF([1]Allegations!Q248="","",[1]Allegations!Q248)</f>
        <v>None reported.</v>
      </c>
      <c r="T247" t="str">
        <f t="shared" si="27"/>
        <v>x</v>
      </c>
      <c r="U247" t="str">
        <f t="shared" si="28"/>
        <v>x</v>
      </c>
      <c r="V247" t="str">
        <f t="shared" si="29"/>
        <v/>
      </c>
      <c r="W247" t="str">
        <f t="shared" si="30"/>
        <v/>
      </c>
      <c r="X247" t="str">
        <f t="shared" si="31"/>
        <v/>
      </c>
      <c r="Y247" t="str">
        <f t="shared" si="32"/>
        <v/>
      </c>
      <c r="Z247" t="str">
        <f t="shared" si="33"/>
        <v/>
      </c>
      <c r="AA247" s="1" t="str">
        <f t="shared" si="34"/>
        <v/>
      </c>
      <c r="AB247" s="19" t="str">
        <f t="shared" si="35"/>
        <v>Automobile &amp; other motor vehicles</v>
      </c>
    </row>
    <row r="248" spans="1:28" x14ac:dyDescent="0.25">
      <c r="A248" s="1">
        <f>[1]Allegations!V249</f>
        <v>2129</v>
      </c>
      <c r="B248" t="str">
        <f>IF([1]Allegations!S249="Location unknown","Location unknown",VLOOKUP([1]Allegations!S249,[1]!map_alpha2[#Data],2,FALSE))</f>
        <v>Oman</v>
      </c>
      <c r="C248" s="17">
        <f>IF([1]Allegations!U249="","",[1]Allegations!U249)</f>
        <v>43977</v>
      </c>
      <c r="D248" s="18" t="str">
        <f>IF([1]Allegations!B249="","",HYPERLINK([1]Allegations!B249))</f>
        <v>https://www.business-humanrights.org/en/latest-news/employers-can-charter-flights-to-return-indian-migrant-workers-in-the-gulf-but-thousands-remain-stranded/</v>
      </c>
      <c r="E248" t="str">
        <f>IF([1]Allegations!M249="","",[1]Allegations!M249)</f>
        <v>News outlet</v>
      </c>
      <c r="F248" t="str">
        <f>IF([1]Allegations!L249="","",[1]Allegations!L249)</f>
        <v>Migrant &amp; immigrant workers (1000 - Unknown Location - Automobile &amp; other motor vehicles);Migrant &amp; immigrant workers (Unknown Number - IN - Automobile &amp; other motor vehicles)</v>
      </c>
      <c r="G248">
        <f>IF([1]Allegations!T249="","",[1]Allegations!T249)</f>
        <v>1000</v>
      </c>
      <c r="H248" t="str">
        <f>IF([1]Allegations!X249="","",[1]Allegations!X249)</f>
        <v>A worker in an unnamed automobile company in Oman told the Lede that 1,000 workers were terminated from their jobs after being forced to resign "voluntarily". The worker stated that companies were firing workers to avoid liability as a result of the Covid-19 pandemic.</v>
      </c>
      <c r="I248" s="1" t="str">
        <f>IF([1]Allegations!K249="","",[1]Allegations!K249)</f>
        <v>Unfair Dismissal</v>
      </c>
      <c r="J248" t="str">
        <f>IF([1]Allegations!C249="","",[1]Allegations!C249)</f>
        <v/>
      </c>
      <c r="K248" t="str">
        <f>IF([1]Allegations!F249="","",[1]Allegations!F249)</f>
        <v/>
      </c>
      <c r="L248" t="str">
        <f>IF([1]Allegations!G249="","",[1]Allegations!G249)</f>
        <v/>
      </c>
      <c r="M248" t="str">
        <f>IF([1]Allegations!H249="","",[1]Allegations!H249)</f>
        <v/>
      </c>
      <c r="N248" t="str">
        <f>IF([1]Allegations!I249="","",[1]Allegations!I249)</f>
        <v/>
      </c>
      <c r="O248" s="1" t="str">
        <f>IF([1]Allegations!J249="","",[1]Allegations!J249)</f>
        <v>Not Reported (Employer - Automobile &amp; other motor vehicles)</v>
      </c>
      <c r="P248" t="str">
        <f>IF([1]Allegations!N249="","",[1]Allegations!N249)</f>
        <v>No</v>
      </c>
      <c r="Q248" t="str">
        <f>IF([1]Allegations!O249="","",[1]Allegations!O249)</f>
        <v/>
      </c>
      <c r="R248" s="18" t="str">
        <f>IF(AND([1]Allegations!R249="",[1]Allegations!P249=""),"",IF(AND(NOT([1]Allegations!R249=""),[1]Allegations!P249=""),HYPERLINK([1]Allegations!R249),HYPERLINK([1]Allegations!P249)))</f>
        <v/>
      </c>
      <c r="S248" s="1" t="str">
        <f>IF([1]Allegations!Q249="","",[1]Allegations!Q249)</f>
        <v>None reported.</v>
      </c>
      <c r="T248" t="str">
        <f t="shared" si="27"/>
        <v>x</v>
      </c>
      <c r="U248" t="str">
        <f t="shared" si="28"/>
        <v/>
      </c>
      <c r="V248" t="str">
        <f t="shared" si="29"/>
        <v/>
      </c>
      <c r="W248" t="str">
        <f t="shared" si="30"/>
        <v/>
      </c>
      <c r="X248" t="str">
        <f t="shared" si="31"/>
        <v/>
      </c>
      <c r="Y248" t="str">
        <f t="shared" si="32"/>
        <v/>
      </c>
      <c r="Z248" t="str">
        <f t="shared" si="33"/>
        <v/>
      </c>
      <c r="AA248" s="1" t="str">
        <f t="shared" si="34"/>
        <v/>
      </c>
      <c r="AB248" s="19" t="str">
        <f t="shared" si="35"/>
        <v>Automobile &amp; other motor vehicles</v>
      </c>
    </row>
    <row r="249" spans="1:28" x14ac:dyDescent="0.25">
      <c r="A249" s="1">
        <f>[1]Allegations!V250</f>
        <v>2122</v>
      </c>
      <c r="B249" t="str">
        <f>IF([1]Allegations!S250="Location unknown","Location unknown",VLOOKUP([1]Allegations!S250,[1]!map_alpha2[#Data],2,FALSE))</f>
        <v>United Arab Emirates</v>
      </c>
      <c r="C249" s="17">
        <f>IF([1]Allegations!U250="","",[1]Allegations!U250)</f>
        <v>43967</v>
      </c>
      <c r="D249" s="18" t="str">
        <f>IF([1]Allegations!B250="","",HYPERLINK([1]Allegations!B250))</f>
        <v>https://www.business-humanrights.org/en/latest-news/migrant-workers-to-the-gulf-laid-off-stranded-on-unpaid-leave-facing-wage-delays/</v>
      </c>
      <c r="E249" t="str">
        <f>IF([1]Allegations!M250="","",[1]Allegations!M250)</f>
        <v>News outlet</v>
      </c>
      <c r="F249" t="str">
        <f>IF([1]Allegations!L250="","",[1]Allegations!L250)</f>
        <v>Migrant &amp; immigrant workers (10 - IN - Tourism)</v>
      </c>
      <c r="G249" t="str">
        <f>IF([1]Allegations!T250="","",[1]Allegations!T250)</f>
        <v>Number unknown</v>
      </c>
      <c r="H249" t="str">
        <f>IF([1]Allegations!X250="","",[1]Allegations!X250)</f>
        <v>Employees at a travel firm in the UAE were laid off in February and left stranded during the Covid-19 pandemic. At least one was owed two months' salary.</v>
      </c>
      <c r="I249" s="1" t="str">
        <f>IF([1]Allegations!K250="","",[1]Allegations!K250)</f>
        <v>Non-payment of Wages;Precarious/unsuitable living conditions</v>
      </c>
      <c r="J249" t="str">
        <f>IF([1]Allegations!C250="","",[1]Allegations!C250)</f>
        <v/>
      </c>
      <c r="K249" t="str">
        <f>IF([1]Allegations!F250="","",[1]Allegations!F250)</f>
        <v/>
      </c>
      <c r="L249" t="str">
        <f>IF([1]Allegations!G250="","",[1]Allegations!G250)</f>
        <v/>
      </c>
      <c r="M249" t="str">
        <f>IF([1]Allegations!H250="","",[1]Allegations!H250)</f>
        <v/>
      </c>
      <c r="N249" t="str">
        <f>IF([1]Allegations!I250="","",[1]Allegations!I250)</f>
        <v/>
      </c>
      <c r="O249" s="1" t="str">
        <f>IF([1]Allegations!J250="","",[1]Allegations!J250)</f>
        <v>Not Reported (Employer - Tourism)</v>
      </c>
      <c r="P249" t="str">
        <f>IF([1]Allegations!N250="","",[1]Allegations!N250)</f>
        <v>No</v>
      </c>
      <c r="Q249" t="str">
        <f>IF([1]Allegations!O250="","",[1]Allegations!O250)</f>
        <v/>
      </c>
      <c r="R249" s="18" t="str">
        <f>IF(AND([1]Allegations!R250="",[1]Allegations!P250=""),"",IF(AND(NOT([1]Allegations!R250=""),[1]Allegations!P250=""),HYPERLINK([1]Allegations!R250),HYPERLINK([1]Allegations!P250)))</f>
        <v/>
      </c>
      <c r="S249" s="1" t="str">
        <f>IF([1]Allegations!Q250="","",[1]Allegations!Q250)</f>
        <v>One of the workers had contacted the Indian embassy to get a booking onto one of the repatriation flights India has organised to return workers home, but did not hear back despite informing them that he had neither a job nor money.</v>
      </c>
      <c r="T249" t="str">
        <f t="shared" si="27"/>
        <v>x</v>
      </c>
      <c r="U249" t="str">
        <f t="shared" si="28"/>
        <v/>
      </c>
      <c r="V249" t="str">
        <f t="shared" si="29"/>
        <v/>
      </c>
      <c r="W249" t="str">
        <f t="shared" si="30"/>
        <v>x</v>
      </c>
      <c r="X249" t="str">
        <f t="shared" si="31"/>
        <v/>
      </c>
      <c r="Y249" t="str">
        <f t="shared" si="32"/>
        <v/>
      </c>
      <c r="Z249" t="str">
        <f t="shared" si="33"/>
        <v/>
      </c>
      <c r="AA249" s="1" t="str">
        <f t="shared" si="34"/>
        <v/>
      </c>
      <c r="AB249" s="19" t="str">
        <f t="shared" si="35"/>
        <v>Tourism</v>
      </c>
    </row>
    <row r="250" spans="1:28" x14ac:dyDescent="0.25">
      <c r="A250" s="1">
        <f>[1]Allegations!V251</f>
        <v>2121</v>
      </c>
      <c r="B250" t="str">
        <f>IF([1]Allegations!S251="Location unknown","Location unknown",VLOOKUP([1]Allegations!S251,[1]!map_alpha2[#Data],2,FALSE))</f>
        <v>United Arab Emirates</v>
      </c>
      <c r="C250" s="17">
        <f>IF([1]Allegations!U251="","",[1]Allegations!U251)</f>
        <v>43967</v>
      </c>
      <c r="D250" s="18" t="str">
        <f>IF([1]Allegations!B251="","",HYPERLINK([1]Allegations!B251))</f>
        <v>https://www.business-humanrights.org/en/latest-news/migrant-workers-to-the-gulf-laid-off-stranded-on-unpaid-leave-facing-wage-delays/</v>
      </c>
      <c r="E250" t="str">
        <f>IF([1]Allegations!M251="","",[1]Allegations!M251)</f>
        <v>News outlet</v>
      </c>
      <c r="F250" t="str">
        <f>IF([1]Allegations!L251="","",[1]Allegations!L251)</f>
        <v>Migrant &amp; immigrant workers (1 - IN - Hotel)</v>
      </c>
      <c r="G250">
        <f>IF([1]Allegations!T251="","",[1]Allegations!T251)</f>
        <v>1</v>
      </c>
      <c r="H250" t="str">
        <f>IF([1]Allegations!X251="","",[1]Allegations!X251)</f>
        <v>In May 2020, a migrant worker told the BBC that he and his wife were left homeless after he was laid off by the hotel where he had worked due to the Covid-19 pandemic. He also alleged that he had not been paid for the last month that he worked. They are unable to pay for their air flight home; if they delay his pregnant wife may be unable to travel.</v>
      </c>
      <c r="I250" s="1" t="str">
        <f>IF([1]Allegations!K251="","",[1]Allegations!K251)</f>
        <v>Non-payment of Wages;Precarious/unsuitable living conditions</v>
      </c>
      <c r="J250" t="str">
        <f>IF([1]Allegations!C251="","",[1]Allegations!C251)</f>
        <v/>
      </c>
      <c r="K250" t="str">
        <f>IF([1]Allegations!F251="","",[1]Allegations!F251)</f>
        <v/>
      </c>
      <c r="L250" t="str">
        <f>IF([1]Allegations!G251="","",[1]Allegations!G251)</f>
        <v/>
      </c>
      <c r="M250" t="str">
        <f>IF([1]Allegations!H251="","",[1]Allegations!H251)</f>
        <v/>
      </c>
      <c r="N250" t="str">
        <f>IF([1]Allegations!I251="","",[1]Allegations!I251)</f>
        <v/>
      </c>
      <c r="O250" s="1" t="str">
        <f>IF([1]Allegations!J251="","",[1]Allegations!J251)</f>
        <v>Not Reported (Employer - Hotel)</v>
      </c>
      <c r="P250" t="str">
        <f>IF([1]Allegations!N251="","",[1]Allegations!N251)</f>
        <v>No</v>
      </c>
      <c r="Q250" t="str">
        <f>IF([1]Allegations!O251="","",[1]Allegations!O251)</f>
        <v/>
      </c>
      <c r="R250" s="18" t="str">
        <f>IF(AND([1]Allegations!R251="",[1]Allegations!P251=""),"",IF(AND(NOT([1]Allegations!R251=""),[1]Allegations!P251=""),HYPERLINK([1]Allegations!R251),HYPERLINK([1]Allegations!P251)))</f>
        <v/>
      </c>
      <c r="S250" s="1" t="str">
        <f>IF([1]Allegations!Q251="","",[1]Allegations!Q251)</f>
        <v>None reported.</v>
      </c>
      <c r="T250" t="str">
        <f t="shared" si="27"/>
        <v>x</v>
      </c>
      <c r="U250" t="str">
        <f t="shared" si="28"/>
        <v/>
      </c>
      <c r="V250" t="str">
        <f t="shared" si="29"/>
        <v/>
      </c>
      <c r="W250" t="str">
        <f t="shared" si="30"/>
        <v>x</v>
      </c>
      <c r="X250" t="str">
        <f t="shared" si="31"/>
        <v/>
      </c>
      <c r="Y250" t="str">
        <f t="shared" si="32"/>
        <v/>
      </c>
      <c r="Z250" t="str">
        <f t="shared" si="33"/>
        <v/>
      </c>
      <c r="AA250" s="1" t="str">
        <f t="shared" si="34"/>
        <v/>
      </c>
      <c r="AB250" s="19" t="str">
        <f t="shared" si="35"/>
        <v>Hotel</v>
      </c>
    </row>
    <row r="251" spans="1:28" x14ac:dyDescent="0.25">
      <c r="A251" s="1">
        <f>[1]Allegations!V252</f>
        <v>2118</v>
      </c>
      <c r="B251" t="str">
        <f>IF([1]Allegations!S252="Location unknown","Location unknown",VLOOKUP([1]Allegations!S252,[1]!map_alpha2[#Data],2,FALSE))</f>
        <v>Kuwait</v>
      </c>
      <c r="C251" s="17">
        <f>IF([1]Allegations!U252="","",[1]Allegations!U252)</f>
        <v>43965</v>
      </c>
      <c r="D251" s="18" t="str">
        <f>IF([1]Allegations!B252="","",HYPERLINK([1]Allegations!B252))</f>
        <v>https://www.business-humanrights.org/en/latest-news/indian-workers-to-the-gulf-stranded-with-expired-visas-while-employers-withhold-passports-salary/</v>
      </c>
      <c r="E251" t="str">
        <f>IF([1]Allegations!M252="","",[1]Allegations!M252)</f>
        <v>News outlet</v>
      </c>
      <c r="F251" t="str">
        <f>IF([1]Allegations!L252="","",[1]Allegations!L252)</f>
        <v>Migrant &amp; immigrant workers (1 - IN - Retail)</v>
      </c>
      <c r="G251">
        <f>IF([1]Allegations!T252="","",[1]Allegations!T252)</f>
        <v>1</v>
      </c>
      <c r="H251" t="str">
        <f>IF([1]Allegations!X252="","",[1]Allegations!X252)</f>
        <v>By May 2020, an Indian worker was left stranded in Kuwait after the hypermarket where he was employed stopped paying him for the past few months and his residence visa expired. Unable to pay rent he was left homeless. Now undocumented, he is unable to travel home because he does not meet the Kuwaiti government's amnesty requirement.</v>
      </c>
      <c r="I251" s="1" t="str">
        <f>IF([1]Allegations!K252="","",[1]Allegations!K252)</f>
        <v>Failing to renew visas;Non-payment of Wages;Precarious/unsuitable living conditions;Withholding Passports</v>
      </c>
      <c r="J251" t="str">
        <f>IF([1]Allegations!C252="","",[1]Allegations!C252)</f>
        <v/>
      </c>
      <c r="K251" t="str">
        <f>IF([1]Allegations!F252="","",[1]Allegations!F252)</f>
        <v/>
      </c>
      <c r="L251" t="str">
        <f>IF([1]Allegations!G252="","",[1]Allegations!G252)</f>
        <v/>
      </c>
      <c r="M251" t="str">
        <f>IF([1]Allegations!H252="","",[1]Allegations!H252)</f>
        <v/>
      </c>
      <c r="N251" t="str">
        <f>IF([1]Allegations!I252="","",[1]Allegations!I252)</f>
        <v/>
      </c>
      <c r="O251" s="1" t="str">
        <f>IF([1]Allegations!J252="","",[1]Allegations!J252)</f>
        <v>Not Reported (Employer - Retail)</v>
      </c>
      <c r="P251" t="str">
        <f>IF([1]Allegations!N252="","",[1]Allegations!N252)</f>
        <v>No</v>
      </c>
      <c r="Q251" t="str">
        <f>IF([1]Allegations!O252="","",[1]Allegations!O252)</f>
        <v/>
      </c>
      <c r="R251" s="18" t="str">
        <f>IF(AND([1]Allegations!R252="",[1]Allegations!P252=""),"",IF(AND(NOT([1]Allegations!R252=""),[1]Allegations!P252=""),HYPERLINK([1]Allegations!R252),HYPERLINK([1]Allegations!P252)))</f>
        <v/>
      </c>
      <c r="S251" s="1" t="str">
        <f>IF([1]Allegations!Q252="","",[1]Allegations!Q252)</f>
        <v>None reported.</v>
      </c>
      <c r="T251" t="str">
        <f t="shared" si="27"/>
        <v>x</v>
      </c>
      <c r="U251" t="str">
        <f t="shared" si="28"/>
        <v>x</v>
      </c>
      <c r="V251" t="str">
        <f t="shared" si="29"/>
        <v/>
      </c>
      <c r="W251" t="str">
        <f t="shared" si="30"/>
        <v>x</v>
      </c>
      <c r="X251" t="str">
        <f t="shared" si="31"/>
        <v/>
      </c>
      <c r="Y251" t="str">
        <f t="shared" si="32"/>
        <v/>
      </c>
      <c r="Z251" t="str">
        <f t="shared" si="33"/>
        <v/>
      </c>
      <c r="AA251" s="1" t="str">
        <f t="shared" si="34"/>
        <v/>
      </c>
      <c r="AB251" s="19" t="str">
        <f t="shared" si="35"/>
        <v>Retail</v>
      </c>
    </row>
    <row r="252" spans="1:28" x14ac:dyDescent="0.25">
      <c r="A252" s="1">
        <f>[1]Allegations!V253</f>
        <v>2117</v>
      </c>
      <c r="B252" t="str">
        <f>IF([1]Allegations!S253="Location unknown","Location unknown",VLOOKUP([1]Allegations!S253,[1]!map_alpha2[#Data],2,FALSE))</f>
        <v>Oman</v>
      </c>
      <c r="C252" s="17">
        <f>IF([1]Allegations!U253="","",[1]Allegations!U253)</f>
        <v>43965</v>
      </c>
      <c r="D252" s="18" t="str">
        <f>IF([1]Allegations!B253="","",HYPERLINK([1]Allegations!B253))</f>
        <v>https://www.business-humanrights.org/en/latest-news/indian-workers-to-the-gulf-stranded-with-expired-visas-while-employers-withhold-passports-salary/</v>
      </c>
      <c r="E252" t="str">
        <f>IF([1]Allegations!M253="","",[1]Allegations!M253)</f>
        <v>News outlet</v>
      </c>
      <c r="F252" t="str">
        <f>IF([1]Allegations!L253="","",[1]Allegations!L253)</f>
        <v>Migrant &amp; immigrant workers (1 - IN - Catering &amp; food services);Migrant &amp; immigrant workers (Unknown Number - BD - Catering &amp; food services);Migrant &amp; immigrant workers (Unknown Number - PK - Catering &amp; food services)</v>
      </c>
      <c r="G252" t="str">
        <f>IF([1]Allegations!T253="","",[1]Allegations!T253)</f>
        <v>Number unknown</v>
      </c>
      <c r="H252" t="str">
        <f>IF([1]Allegations!X253="","",[1]Allegations!X253)</f>
        <v>An Indian worker employed at a bakery in Oman found themselves stranded in the country during the Covid-19 pandemic. His residence permit expired in December 2019 and he was told he could not be repatriated until he had paid an overstay fine. By May 2020, he had not received salary for seven months. He is also seeking medical treatment for kidney issues and has been advised to do so in Kerala.</v>
      </c>
      <c r="I252" s="1" t="str">
        <f>IF([1]Allegations!K253="","",[1]Allegations!K253)</f>
        <v>Failing to renew visas;Health: General (including workplace health &amp; safety);Non-payment of Wages;Right to food</v>
      </c>
      <c r="J252" t="str">
        <f>IF([1]Allegations!C253="","",[1]Allegations!C253)</f>
        <v/>
      </c>
      <c r="K252" t="str">
        <f>IF([1]Allegations!F253="","",[1]Allegations!F253)</f>
        <v/>
      </c>
      <c r="L252" t="str">
        <f>IF([1]Allegations!G253="","",[1]Allegations!G253)</f>
        <v/>
      </c>
      <c r="M252" t="str">
        <f>IF([1]Allegations!H253="","",[1]Allegations!H253)</f>
        <v/>
      </c>
      <c r="N252" t="str">
        <f>IF([1]Allegations!I253="","",[1]Allegations!I253)</f>
        <v/>
      </c>
      <c r="O252" s="1" t="str">
        <f>IF([1]Allegations!J253="","",[1]Allegations!J253)</f>
        <v>Not Reported (Employer - Catering &amp; food services)</v>
      </c>
      <c r="P252" t="str">
        <f>IF([1]Allegations!N253="","",[1]Allegations!N253)</f>
        <v>No</v>
      </c>
      <c r="Q252" t="str">
        <f>IF([1]Allegations!O253="","",[1]Allegations!O253)</f>
        <v/>
      </c>
      <c r="R252" s="18" t="str">
        <f>IF(AND([1]Allegations!R253="",[1]Allegations!P253=""),"",IF(AND(NOT([1]Allegations!R253=""),[1]Allegations!P253=""),HYPERLINK([1]Allegations!R253),HYPERLINK([1]Allegations!P253)))</f>
        <v/>
      </c>
      <c r="S252" s="1" t="str">
        <f>IF([1]Allegations!Q253="","",[1]Allegations!Q253)</f>
        <v>The worker had repeatedly asked his company to renew his visa but they had not done so. The Omani government has granted amnesties to migrants whose residence visas expired only after the third week of March._x000D_
 _x000D_
 The Indian embassy in Oman told the worker that he had to resolve the fine with the company. On approaching the company he was told he had to pay the fine, which he is unable to do as they have not paid him for seven months. The workers had filed a labour complaint against the compay for non-payment of wages.</v>
      </c>
      <c r="T252" t="str">
        <f t="shared" si="27"/>
        <v>x</v>
      </c>
      <c r="U252" t="str">
        <f t="shared" si="28"/>
        <v>x</v>
      </c>
      <c r="V252" t="str">
        <f t="shared" si="29"/>
        <v>x</v>
      </c>
      <c r="W252" t="str">
        <f t="shared" si="30"/>
        <v>x</v>
      </c>
      <c r="X252" t="str">
        <f t="shared" si="31"/>
        <v/>
      </c>
      <c r="Y252" t="str">
        <f t="shared" si="32"/>
        <v/>
      </c>
      <c r="Z252" t="str">
        <f t="shared" si="33"/>
        <v/>
      </c>
      <c r="AA252" s="1" t="str">
        <f t="shared" si="34"/>
        <v/>
      </c>
      <c r="AB252" s="19" t="str">
        <f t="shared" si="35"/>
        <v>Catering &amp; food services</v>
      </c>
    </row>
    <row r="253" spans="1:28" x14ac:dyDescent="0.25">
      <c r="A253" s="1">
        <f>[1]Allegations!V254</f>
        <v>2116</v>
      </c>
      <c r="B253" t="str">
        <f>IF([1]Allegations!S254="Location unknown","Location unknown",VLOOKUP([1]Allegations!S254,[1]!map_alpha2[#Data],2,FALSE))</f>
        <v>Kuwait</v>
      </c>
      <c r="C253" s="17">
        <f>IF([1]Allegations!U254="","",[1]Allegations!U254)</f>
        <v>43965</v>
      </c>
      <c r="D253" s="18" t="str">
        <f>IF([1]Allegations!B254="","",HYPERLINK([1]Allegations!B254))</f>
        <v>https://www.business-humanrights.org/en/latest-news/indian-workers-to-the-gulf-stranded-with-expired-visas-while-employers-withhold-passports-salary/</v>
      </c>
      <c r="E253" t="str">
        <f>IF([1]Allegations!M254="","",[1]Allegations!M254)</f>
        <v>News outlet</v>
      </c>
      <c r="F253" t="str">
        <f>IF([1]Allegations!L254="","",[1]Allegations!L254)</f>
        <v>Migrant &amp; immigrant workers (1 - IN - Construction)</v>
      </c>
      <c r="G253">
        <f>IF([1]Allegations!T254="","",[1]Allegations!T254)</f>
        <v>1</v>
      </c>
      <c r="H253" t="str">
        <f>IF([1]Allegations!X254="","",[1]Allegations!X254)</f>
        <v>An Indian carpenter was forced to quit his job as a carpenter after his employer stopped paying his salary. He was unable to find another job before the Covid-19 pandemic happened and was as one of thousands of undocumented migrants in Kuwait without accommodation or housing.</v>
      </c>
      <c r="I253" s="1" t="str">
        <f>IF([1]Allegations!K254="","",[1]Allegations!K254)</f>
        <v>Non-payment of Wages;Precarious/unsuitable living conditions;Right to food</v>
      </c>
      <c r="J253" t="str">
        <f>IF([1]Allegations!C254="","",[1]Allegations!C254)</f>
        <v/>
      </c>
      <c r="K253" t="str">
        <f>IF([1]Allegations!F254="","",[1]Allegations!F254)</f>
        <v/>
      </c>
      <c r="L253" t="str">
        <f>IF([1]Allegations!G254="","",[1]Allegations!G254)</f>
        <v/>
      </c>
      <c r="M253" t="str">
        <f>IF([1]Allegations!H254="","",[1]Allegations!H254)</f>
        <v/>
      </c>
      <c r="N253" t="str">
        <f>IF([1]Allegations!I254="","",[1]Allegations!I254)</f>
        <v/>
      </c>
      <c r="O253" s="1" t="str">
        <f>IF([1]Allegations!J254="","",[1]Allegations!J254)</f>
        <v>Not Reported (Employer - Construction)</v>
      </c>
      <c r="P253" t="str">
        <f>IF([1]Allegations!N254="","",[1]Allegations!N254)</f>
        <v>No</v>
      </c>
      <c r="Q253" t="str">
        <f>IF([1]Allegations!O254="","",[1]Allegations!O254)</f>
        <v/>
      </c>
      <c r="R253" s="18" t="str">
        <f>IF(AND([1]Allegations!R254="",[1]Allegations!P254=""),"",IF(AND(NOT([1]Allegations!R254=""),[1]Allegations!P254=""),HYPERLINK([1]Allegations!R254),HYPERLINK([1]Allegations!P254)))</f>
        <v/>
      </c>
      <c r="S253" s="1" t="str">
        <f>IF([1]Allegations!Q254="","",[1]Allegations!Q254)</f>
        <v>Since reporting his case, the New Minute issued an update that the worker, together with a few others who also did not have valid residence permits, were granted Emergency Certificates which allow them one way travel back to India.</v>
      </c>
      <c r="T253" t="str">
        <f t="shared" si="27"/>
        <v>x</v>
      </c>
      <c r="U253" t="str">
        <f t="shared" si="28"/>
        <v/>
      </c>
      <c r="V253" t="str">
        <f t="shared" si="29"/>
        <v/>
      </c>
      <c r="W253" t="str">
        <f t="shared" si="30"/>
        <v>x</v>
      </c>
      <c r="X253" t="str">
        <f t="shared" si="31"/>
        <v/>
      </c>
      <c r="Y253" t="str">
        <f t="shared" si="32"/>
        <v/>
      </c>
      <c r="Z253" t="str">
        <f t="shared" si="33"/>
        <v/>
      </c>
      <c r="AA253" s="1" t="str">
        <f t="shared" si="34"/>
        <v/>
      </c>
      <c r="AB253" s="19" t="str">
        <f t="shared" si="35"/>
        <v>Construction</v>
      </c>
    </row>
    <row r="254" spans="1:28" x14ac:dyDescent="0.25">
      <c r="A254" s="1">
        <f>[1]Allegations!V255</f>
        <v>2112</v>
      </c>
      <c r="B254" t="str">
        <f>IF([1]Allegations!S255="Location unknown","Location unknown",VLOOKUP([1]Allegations!S255,[1]!map_alpha2[#Data],2,FALSE))</f>
        <v>Oman</v>
      </c>
      <c r="C254" s="17">
        <f>IF([1]Allegations!U255="","",[1]Allegations!U255)</f>
        <v>43952</v>
      </c>
      <c r="D254" s="18" t="str">
        <f>IF([1]Allegations!B255="","",HYPERLINK([1]Allegations!B255))</f>
        <v>https://www.business-humanrights.org/en/latest-news/oman-migrant-workers-face-job-losses-salary-benefit-cuts-under-company-restructures-during-covid-19-crisis/</v>
      </c>
      <c r="E254" t="str">
        <f>IF([1]Allegations!M255="","",[1]Allegations!M255)</f>
        <v>News outlet</v>
      </c>
      <c r="F254" t="str">
        <f>IF([1]Allegations!L255="","",[1]Allegations!L255)</f>
        <v>Migrant &amp; immigrant workers (1 - IN - Automobile &amp; other motor vehicles)</v>
      </c>
      <c r="G254" t="str">
        <f>IF([1]Allegations!T255="","",[1]Allegations!T255)</f>
        <v>Number unknown</v>
      </c>
      <c r="H254" t="str">
        <f>IF([1]Allegations!X255="","",[1]Allegations!X255)</f>
        <v>A migrant worker from India was forcefully resigned from his company as part of a mass layoff due to the economic downturn following the Covid-19 pandemic. The worker stated that while the company usually purchases flight tickets for workers, they will take money from the workers' owed gratuities to pay for the higher ticket prices.</v>
      </c>
      <c r="I254" s="1" t="str">
        <f>IF([1]Allegations!K255="","",[1]Allegations!K255)</f>
        <v>Non-payment of Wages</v>
      </c>
      <c r="J254" t="str">
        <f>IF([1]Allegations!C255="","",[1]Allegations!C255)</f>
        <v/>
      </c>
      <c r="K254" t="str">
        <f>IF([1]Allegations!F255="","",[1]Allegations!F255)</f>
        <v/>
      </c>
      <c r="L254" t="str">
        <f>IF([1]Allegations!G255="","",[1]Allegations!G255)</f>
        <v/>
      </c>
      <c r="M254" t="str">
        <f>IF([1]Allegations!H255="","",[1]Allegations!H255)</f>
        <v/>
      </c>
      <c r="N254" t="str">
        <f>IF([1]Allegations!I255="","",[1]Allegations!I255)</f>
        <v/>
      </c>
      <c r="O254" s="1" t="str">
        <f>IF([1]Allegations!J255="","",[1]Allegations!J255)</f>
        <v>Not Reported (Employer - Retail)</v>
      </c>
      <c r="P254" t="str">
        <f>IF([1]Allegations!N255="","",[1]Allegations!N255)</f>
        <v>No</v>
      </c>
      <c r="Q254" t="str">
        <f>IF([1]Allegations!O255="","",[1]Allegations!O255)</f>
        <v/>
      </c>
      <c r="R254" s="18" t="str">
        <f>IF(AND([1]Allegations!R255="",[1]Allegations!P255=""),"",IF(AND(NOT([1]Allegations!R255=""),[1]Allegations!P255=""),HYPERLINK([1]Allegations!R255),HYPERLINK([1]Allegations!P255)))</f>
        <v/>
      </c>
      <c r="S254" s="1" t="str">
        <f>IF([1]Allegations!Q255="","",[1]Allegations!Q255)</f>
        <v>None reported.</v>
      </c>
      <c r="T254" t="str">
        <f t="shared" si="27"/>
        <v>x</v>
      </c>
      <c r="U254" t="str">
        <f t="shared" si="28"/>
        <v/>
      </c>
      <c r="V254" t="str">
        <f t="shared" si="29"/>
        <v/>
      </c>
      <c r="W254" t="str">
        <f t="shared" si="30"/>
        <v/>
      </c>
      <c r="X254" t="str">
        <f t="shared" si="31"/>
        <v/>
      </c>
      <c r="Y254" t="str">
        <f t="shared" si="32"/>
        <v/>
      </c>
      <c r="Z254" t="str">
        <f t="shared" si="33"/>
        <v/>
      </c>
      <c r="AA254" s="1" t="str">
        <f t="shared" si="34"/>
        <v/>
      </c>
      <c r="AB254" s="19" t="str">
        <f t="shared" si="35"/>
        <v>Retail</v>
      </c>
    </row>
    <row r="255" spans="1:28" x14ac:dyDescent="0.25">
      <c r="A255" s="1">
        <f>[1]Allegations!V256</f>
        <v>2110</v>
      </c>
      <c r="B255" t="str">
        <f>IF([1]Allegations!S256="Location unknown","Location unknown",VLOOKUP([1]Allegations!S256,[1]!map_alpha2[#Data],2,FALSE))</f>
        <v>United Arab Emirates</v>
      </c>
      <c r="C255" s="17">
        <f>IF([1]Allegations!U256="","",[1]Allegations!U256)</f>
        <v>43922</v>
      </c>
      <c r="D255" s="18" t="str">
        <f>IF([1]Allegations!B256="","",HYPERLINK([1]Allegations!B256))</f>
        <v>https://www.business-humanrights.org/en/latest-news/uae-indian-workers-concerned-that-govt-covid-19-response-will-leave-them-behind-2/</v>
      </c>
      <c r="E255" t="str">
        <f>IF([1]Allegations!M256="","",[1]Allegations!M256)</f>
        <v>News outlet</v>
      </c>
      <c r="F255" t="str">
        <f>IF([1]Allegations!L256="","",[1]Allegations!L256)</f>
        <v>Migrant &amp; immigrant workers (1 - IN - Construction)</v>
      </c>
      <c r="G255">
        <f>IF([1]Allegations!T256="","",[1]Allegations!T256)</f>
        <v>1</v>
      </c>
      <c r="H255" t="str">
        <f>IF([1]Allegations!X256="","",[1]Allegations!X256)</f>
        <v>One migrant worker who spoke to the Lede in April 2020 reported that besides facing uncertainty from their employer regarding future work and pay due to COVID-19, their wages were already three months delayed.</v>
      </c>
      <c r="I255" s="1" t="str">
        <f>IF([1]Allegations!K256="","",[1]Allegations!K256)</f>
        <v>Non-payment of Wages</v>
      </c>
      <c r="J255" t="str">
        <f>IF([1]Allegations!C256="","",[1]Allegations!C256)</f>
        <v/>
      </c>
      <c r="K255" t="str">
        <f>IF([1]Allegations!F256="","",[1]Allegations!F256)</f>
        <v/>
      </c>
      <c r="L255" t="str">
        <f>IF([1]Allegations!G256="","",[1]Allegations!G256)</f>
        <v/>
      </c>
      <c r="M255" t="str">
        <f>IF([1]Allegations!H256="","",[1]Allegations!H256)</f>
        <v/>
      </c>
      <c r="N255" t="str">
        <f>IF([1]Allegations!I256="","",[1]Allegations!I256)</f>
        <v/>
      </c>
      <c r="O255" s="1" t="str">
        <f>IF([1]Allegations!J256="","",[1]Allegations!J256)</f>
        <v>Not Reported (Employer - Construction)</v>
      </c>
      <c r="P255" t="str">
        <f>IF([1]Allegations!N256="","",[1]Allegations!N256)</f>
        <v>No</v>
      </c>
      <c r="Q255" t="str">
        <f>IF([1]Allegations!O256="","",[1]Allegations!O256)</f>
        <v/>
      </c>
      <c r="R255" s="18" t="str">
        <f>IF(AND([1]Allegations!R256="",[1]Allegations!P256=""),"",IF(AND(NOT([1]Allegations!R256=""),[1]Allegations!P256=""),HYPERLINK([1]Allegations!R256),HYPERLINK([1]Allegations!P256)))</f>
        <v/>
      </c>
      <c r="S255" s="1" t="str">
        <f>IF([1]Allegations!Q256="","",[1]Allegations!Q256)</f>
        <v>None reported.</v>
      </c>
      <c r="T255" t="str">
        <f t="shared" si="27"/>
        <v>x</v>
      </c>
      <c r="U255" t="str">
        <f t="shared" si="28"/>
        <v/>
      </c>
      <c r="V255" t="str">
        <f t="shared" si="29"/>
        <v/>
      </c>
      <c r="W255" t="str">
        <f t="shared" si="30"/>
        <v/>
      </c>
      <c r="X255" t="str">
        <f t="shared" si="31"/>
        <v/>
      </c>
      <c r="Y255" t="str">
        <f t="shared" si="32"/>
        <v/>
      </c>
      <c r="Z255" t="str">
        <f t="shared" si="33"/>
        <v/>
      </c>
      <c r="AA255" s="1" t="str">
        <f t="shared" si="34"/>
        <v/>
      </c>
      <c r="AB255" s="19" t="str">
        <f t="shared" si="35"/>
        <v>Construction</v>
      </c>
    </row>
    <row r="256" spans="1:28" x14ac:dyDescent="0.25">
      <c r="A256" s="1">
        <f>[1]Allegations!V257</f>
        <v>2109</v>
      </c>
      <c r="B256" t="str">
        <f>IF([1]Allegations!S257="Location unknown","Location unknown",VLOOKUP([1]Allegations!S257,[1]!map_alpha2[#Data],2,FALSE))</f>
        <v>United Arab Emirates</v>
      </c>
      <c r="C256" s="17">
        <f>IF([1]Allegations!U257="","",[1]Allegations!U257)</f>
        <v>43943</v>
      </c>
      <c r="D256" s="18" t="str">
        <f>IF([1]Allegations!B257="","",HYPERLINK([1]Allegations!B257))</f>
        <v>https://www.business-humanrights.org/en/latest-news/uae-south-asian-workers-facing-wage-delays-and-job-losses-stranded-without-earnings-food-or-housing/</v>
      </c>
      <c r="E256" t="str">
        <f>IF([1]Allegations!M257="","",[1]Allegations!M257)</f>
        <v>News outlet</v>
      </c>
      <c r="F256" t="str">
        <f>IF([1]Allegations!L257="","",[1]Allegations!L257)</f>
        <v>Migrant &amp; immigrant workers (Unknown Number - Unknown Location - Transport: General)</v>
      </c>
      <c r="G256">
        <f>IF([1]Allegations!T257="","",[1]Allegations!T257)</f>
        <v>1</v>
      </c>
      <c r="H256" t="str">
        <f>IF([1]Allegations!X257="","",[1]Allegations!X257)</f>
        <v>As a result of the COVID-19 crisis, a number of Asian nationals in the UAE reported that they had lost their jobs but were unable to be repatriated owing to travel restrictions. Among them was a worker in a limousine company who stated that he now has no food left to survive and has additional medical expenses.</v>
      </c>
      <c r="I256" s="1" t="str">
        <f>IF([1]Allegations!K257="","",[1]Allegations!K257)</f>
        <v>Health: General (including workplace health &amp; safety);Right to food</v>
      </c>
      <c r="J256" t="str">
        <f>IF([1]Allegations!C257="","",[1]Allegations!C257)</f>
        <v/>
      </c>
      <c r="K256" t="str">
        <f>IF([1]Allegations!F257="","",[1]Allegations!F257)</f>
        <v/>
      </c>
      <c r="L256" t="str">
        <f>IF([1]Allegations!G257="","",[1]Allegations!G257)</f>
        <v/>
      </c>
      <c r="M256" t="str">
        <f>IF([1]Allegations!H257="","",[1]Allegations!H257)</f>
        <v/>
      </c>
      <c r="N256" t="str">
        <f>IF([1]Allegations!I257="","",[1]Allegations!I257)</f>
        <v/>
      </c>
      <c r="O256" s="1" t="str">
        <f>IF([1]Allegations!J257="","",[1]Allegations!J257)</f>
        <v>Not Reported (Employer - Transport: General)</v>
      </c>
      <c r="P256" t="str">
        <f>IF([1]Allegations!N257="","",[1]Allegations!N257)</f>
        <v>No</v>
      </c>
      <c r="Q256" t="str">
        <f>IF([1]Allegations!O257="","",[1]Allegations!O257)</f>
        <v/>
      </c>
      <c r="R256" s="18" t="str">
        <f>IF(AND([1]Allegations!R257="",[1]Allegations!P257=""),"",IF(AND(NOT([1]Allegations!R257=""),[1]Allegations!P257=""),HYPERLINK([1]Allegations!R257),HYPERLINK([1]Allegations!P257)))</f>
        <v/>
      </c>
      <c r="S256" s="1" t="str">
        <f>IF([1]Allegations!Q257="","",[1]Allegations!Q257)</f>
        <v>The workers have "fought court cases but it's a long process". They reported that they had planned to leave UAE when the travel restrictions came into place. They were dependent on social workers and aid from the Indian Embassy.</v>
      </c>
      <c r="T256" t="str">
        <f t="shared" si="27"/>
        <v/>
      </c>
      <c r="U256" t="str">
        <f t="shared" si="28"/>
        <v/>
      </c>
      <c r="V256" t="str">
        <f t="shared" si="29"/>
        <v>x</v>
      </c>
      <c r="W256" t="str">
        <f t="shared" si="30"/>
        <v>x</v>
      </c>
      <c r="X256" t="str">
        <f t="shared" si="31"/>
        <v/>
      </c>
      <c r="Y256" t="str">
        <f t="shared" si="32"/>
        <v/>
      </c>
      <c r="Z256" t="str">
        <f t="shared" si="33"/>
        <v/>
      </c>
      <c r="AA256" s="1" t="str">
        <f t="shared" si="34"/>
        <v/>
      </c>
      <c r="AB256" s="19" t="str">
        <f t="shared" si="35"/>
        <v>Transport: General</v>
      </c>
    </row>
    <row r="257" spans="1:28" x14ac:dyDescent="0.25">
      <c r="A257" s="1">
        <f>[1]Allegations!V258</f>
        <v>2108</v>
      </c>
      <c r="B257" t="str">
        <f>IF([1]Allegations!S258="Location unknown","Location unknown",VLOOKUP([1]Allegations!S258,[1]!map_alpha2[#Data],2,FALSE))</f>
        <v>United Arab Emirates</v>
      </c>
      <c r="C257" s="17">
        <f>IF([1]Allegations!U258="","",[1]Allegations!U258)</f>
        <v>43943</v>
      </c>
      <c r="D257" s="18" t="str">
        <f>IF([1]Allegations!B258="","",HYPERLINK([1]Allegations!B258))</f>
        <v>https://www.business-humanrights.org/en/latest-news/uae-south-asian-workers-facing-wage-delays-and-job-losses-stranded-without-earnings-food-or-housing/</v>
      </c>
      <c r="E257" t="str">
        <f>IF([1]Allegations!M258="","",[1]Allegations!M258)</f>
        <v>News outlet</v>
      </c>
      <c r="F257" t="str">
        <f>IF([1]Allegations!L258="","",[1]Allegations!L258)</f>
        <v>Migrant &amp; immigrant workers (Unknown Number - IN - Construction)</v>
      </c>
      <c r="G257" t="str">
        <f>IF([1]Allegations!T258="","",[1]Allegations!T258)</f>
        <v>Number unknown</v>
      </c>
      <c r="H257" t="str">
        <f>IF([1]Allegations!X258="","",[1]Allegations!X258)</f>
        <v>As a result of the COVID-19 crisis, a number of Asian nationals in the UAE reported that they had lost their jobs but were unable to be repatriated owing to travel restrictions. Among those workers, one reported that he was part of a group of workers who had been employed with a general contracting company but had not been paid for months after the company ran into financial difficulties. They had planned to leave the country before the travel ban had come in.</v>
      </c>
      <c r="I257" s="1" t="str">
        <f>IF([1]Allegations!K258="","",[1]Allegations!K258)</f>
        <v>Non-payment of Wages</v>
      </c>
      <c r="J257" t="str">
        <f>IF([1]Allegations!C258="","",[1]Allegations!C258)</f>
        <v/>
      </c>
      <c r="K257" t="str">
        <f>IF([1]Allegations!F258="","",[1]Allegations!F258)</f>
        <v/>
      </c>
      <c r="L257" t="str">
        <f>IF([1]Allegations!G258="","",[1]Allegations!G258)</f>
        <v/>
      </c>
      <c r="M257" t="str">
        <f>IF([1]Allegations!H258="","",[1]Allegations!H258)</f>
        <v/>
      </c>
      <c r="N257" t="str">
        <f>IF([1]Allegations!I258="","",[1]Allegations!I258)</f>
        <v/>
      </c>
      <c r="O257" s="1" t="str">
        <f>IF([1]Allegations!J258="","",[1]Allegations!J258)</f>
        <v>Not Reported (Employer - Construction)</v>
      </c>
      <c r="P257" t="str">
        <f>IF([1]Allegations!N258="","",[1]Allegations!N258)</f>
        <v>No</v>
      </c>
      <c r="Q257" t="str">
        <f>IF([1]Allegations!O258="","",[1]Allegations!O258)</f>
        <v/>
      </c>
      <c r="R257" s="18" t="str">
        <f>IF(AND([1]Allegations!R258="",[1]Allegations!P258=""),"",IF(AND(NOT([1]Allegations!R258=""),[1]Allegations!P258=""),HYPERLINK([1]Allegations!R258),HYPERLINK([1]Allegations!P258)))</f>
        <v/>
      </c>
      <c r="S257" s="1" t="str">
        <f>IF([1]Allegations!Q258="","",[1]Allegations!Q258)</f>
        <v>The workers have "fought court cases but it's a long process". They reported that they had planned to leave UAE when the travel restrictions came into place. They were dependent on social workers and aid from the Indian Embassy.</v>
      </c>
      <c r="T257" t="str">
        <f t="shared" si="27"/>
        <v>x</v>
      </c>
      <c r="U257" t="str">
        <f t="shared" si="28"/>
        <v/>
      </c>
      <c r="V257" t="str">
        <f t="shared" si="29"/>
        <v/>
      </c>
      <c r="W257" t="str">
        <f t="shared" si="30"/>
        <v/>
      </c>
      <c r="X257" t="str">
        <f t="shared" si="31"/>
        <v/>
      </c>
      <c r="Y257" t="str">
        <f t="shared" si="32"/>
        <v/>
      </c>
      <c r="Z257" t="str">
        <f t="shared" si="33"/>
        <v/>
      </c>
      <c r="AA257" s="1" t="str">
        <f t="shared" si="34"/>
        <v/>
      </c>
      <c r="AB257" s="19" t="str">
        <f t="shared" si="35"/>
        <v>Construction</v>
      </c>
    </row>
    <row r="258" spans="1:28" x14ac:dyDescent="0.25">
      <c r="A258" s="1">
        <f>[1]Allegations!V259</f>
        <v>2106</v>
      </c>
      <c r="B258" t="str">
        <f>IF([1]Allegations!S259="Location unknown","Location unknown",VLOOKUP([1]Allegations!S259,[1]!map_alpha2[#Data],2,FALSE))</f>
        <v>United Arab Emirates</v>
      </c>
      <c r="C258" s="17">
        <f>IF([1]Allegations!U259="","",[1]Allegations!U259)</f>
        <v>43949</v>
      </c>
      <c r="D258" s="18" t="str">
        <f>IF([1]Allegations!B259="","",HYPERLINK([1]Allegations!B259))</f>
        <v>https://www.business-humanrights.org/en/latest-news/uae-indian-workers-tested-covid-19-positive-dependent-on-food-medical-aid-as-govt-allegedly-fails-to-act/</v>
      </c>
      <c r="E258" t="str">
        <f>IF([1]Allegations!M259="","",[1]Allegations!M259)</f>
        <v>News outlet</v>
      </c>
      <c r="F258" t="str">
        <f>IF([1]Allegations!L259="","",[1]Allegations!L259)</f>
        <v>Migrant &amp; immigrant workers (12 - IN - Health care)</v>
      </c>
      <c r="G258">
        <f>IF([1]Allegations!T259="","",[1]Allegations!T259)</f>
        <v>12</v>
      </c>
      <c r="H258" t="str">
        <f>IF([1]Allegations!X259="","",[1]Allegations!X259)</f>
        <v>12 migrant workers from India alleged that they had not received proper medical assistance after testing positive for COVID-19. They allege that they had been working at a private hospital without sufficient PPE owing to a lack of awareness of the issue.</v>
      </c>
      <c r="I258" s="1" t="str">
        <f>IF([1]Allegations!K259="","",[1]Allegations!K259)</f>
        <v>Health: General (including workplace health &amp; safety);Restricted Mobility;Right to food</v>
      </c>
      <c r="J258" t="str">
        <f>IF([1]Allegations!C259="","",[1]Allegations!C259)</f>
        <v/>
      </c>
      <c r="K258" t="str">
        <f>IF([1]Allegations!F259="","",[1]Allegations!F259)</f>
        <v/>
      </c>
      <c r="L258" t="str">
        <f>IF([1]Allegations!G259="","",[1]Allegations!G259)</f>
        <v/>
      </c>
      <c r="M258" t="str">
        <f>IF([1]Allegations!H259="","",[1]Allegations!H259)</f>
        <v/>
      </c>
      <c r="N258" t="str">
        <f>IF([1]Allegations!I259="","",[1]Allegations!I259)</f>
        <v/>
      </c>
      <c r="O258" s="1" t="str">
        <f>IF([1]Allegations!J259="","",[1]Allegations!J259)</f>
        <v>Government (Unknown - Sector not reported/applicable);Not Reported (Employer - Health care)</v>
      </c>
      <c r="P258" t="str">
        <f>IF([1]Allegations!N259="","",[1]Allegations!N259)</f>
        <v>No</v>
      </c>
      <c r="Q258" t="str">
        <f>IF([1]Allegations!O259="","",[1]Allegations!O259)</f>
        <v/>
      </c>
      <c r="R258" s="18" t="str">
        <f>IF(AND([1]Allegations!R259="",[1]Allegations!P259=""),"",IF(AND(NOT([1]Allegations!R259=""),[1]Allegations!P259=""),HYPERLINK([1]Allegations!R259),HYPERLINK([1]Allegations!P259)))</f>
        <v/>
      </c>
      <c r="S258" s="1" t="str">
        <f>IF([1]Allegations!Q259="","",[1]Allegations!Q259)</f>
        <v>On complaining of symptoms and being quarantined, the workers were not being provided with food or medical treatment by the UAE authorities. They were dependent on charitable aid for food and necessities.</v>
      </c>
      <c r="T258" t="str">
        <f t="shared" si="27"/>
        <v/>
      </c>
      <c r="U258" t="str">
        <f t="shared" si="28"/>
        <v>x</v>
      </c>
      <c r="V258" t="str">
        <f t="shared" si="29"/>
        <v>x</v>
      </c>
      <c r="W258" t="str">
        <f t="shared" si="30"/>
        <v>x</v>
      </c>
      <c r="X258" t="str">
        <f t="shared" si="31"/>
        <v/>
      </c>
      <c r="Y258" t="str">
        <f t="shared" si="32"/>
        <v/>
      </c>
      <c r="Z258" t="str">
        <f t="shared" si="33"/>
        <v/>
      </c>
      <c r="AA258" s="1" t="str">
        <f t="shared" si="34"/>
        <v/>
      </c>
      <c r="AB258" s="19" t="str">
        <f t="shared" si="35"/>
        <v>Sector not reported/applicable;Health care</v>
      </c>
    </row>
    <row r="259" spans="1:28" x14ac:dyDescent="0.25">
      <c r="A259" s="1">
        <f>[1]Allegations!V260</f>
        <v>2104</v>
      </c>
      <c r="B259" t="str">
        <f>IF([1]Allegations!S260="Location unknown","Location unknown",VLOOKUP([1]Allegations!S260,[1]!map_alpha2[#Data],2,FALSE))</f>
        <v>United Arab Emirates</v>
      </c>
      <c r="C259" s="17">
        <f>IF([1]Allegations!U260="","",[1]Allegations!U260)</f>
        <v>43945</v>
      </c>
      <c r="D259" s="18" t="str">
        <f>IF([1]Allegations!B260="","",HYPERLINK([1]Allegations!B260))</f>
        <v>https://www.business-humanrights.org/en/latest-news/uae-healthcare-co-fails-to-provide-covid-19-tests-medical-care-food-for-workers-despite-10-testing-positive/</v>
      </c>
      <c r="E259" t="str">
        <f>IF([1]Allegations!M260="","",[1]Allegations!M260)</f>
        <v>News outlet</v>
      </c>
      <c r="F259" t="str">
        <f>IF([1]Allegations!L260="","",[1]Allegations!L260)</f>
        <v>Migrant &amp; immigrant workers (80 - IN - Health care)</v>
      </c>
      <c r="G259">
        <f>IF([1]Allegations!T260="","",[1]Allegations!T260)</f>
        <v>80</v>
      </c>
      <c r="H259" t="str">
        <f>IF([1]Allegations!X260="","",[1]Allegations!X260)</f>
        <v>70 Indian workers appealed for help to politicians in their home state of Telangana alleging that they had been locked into a building in a Dubai labour camp after 10 others were tested positive for Covid-19. _x000D_
_x000D_
The men also allege that their employer, a prominent health care provider, has refused them tests and not supplied medicine to the ill workers or food. The housing is cramped and all residents are forced to use the same bathroom facilities; there is no possibility of social distancing and workers with symptoms or positive testing are not isolated from others.</v>
      </c>
      <c r="I259" s="1" t="str">
        <f>IF([1]Allegations!K260="","",[1]Allegations!K260)</f>
        <v>Health: General (including workplace health &amp; safety);Precarious/unsuitable living conditions;Restricted Mobility;Right to food</v>
      </c>
      <c r="J259" t="str">
        <f>IF([1]Allegations!C260="","",[1]Allegations!C260)</f>
        <v/>
      </c>
      <c r="K259" t="str">
        <f>IF([1]Allegations!F260="","",[1]Allegations!F260)</f>
        <v/>
      </c>
      <c r="L259" t="str">
        <f>IF([1]Allegations!G260="","",[1]Allegations!G260)</f>
        <v/>
      </c>
      <c r="M259" t="str">
        <f>IF([1]Allegations!H260="","",[1]Allegations!H260)</f>
        <v/>
      </c>
      <c r="N259" t="str">
        <f>IF([1]Allegations!I260="","",[1]Allegations!I260)</f>
        <v/>
      </c>
      <c r="O259" s="1" t="str">
        <f>IF([1]Allegations!J260="","",[1]Allegations!J260)</f>
        <v>Not Reported (Employer - Health care)</v>
      </c>
      <c r="P259" t="str">
        <f>IF([1]Allegations!N260="","",[1]Allegations!N260)</f>
        <v>No</v>
      </c>
      <c r="Q259" t="str">
        <f>IF([1]Allegations!O260="","",[1]Allegations!O260)</f>
        <v/>
      </c>
      <c r="R259" s="18" t="str">
        <f>IF(AND([1]Allegations!R260="",[1]Allegations!P260=""),"",IF(AND(NOT([1]Allegations!R260=""),[1]Allegations!P260=""),HYPERLINK([1]Allegations!R260),HYPERLINK([1]Allegations!P260)))</f>
        <v/>
      </c>
      <c r="S259" s="1" t="str">
        <f>IF([1]Allegations!Q260="","",[1]Allegations!Q260)</f>
        <v>One worker contacted the Indian embassy in Dubai who gave them a contact number for a Dubai hospital, who gave them the number of the ambulance service. The ambulance service stated that they are only moving elderly or critically ill patients._x000D_
 _x000D_
 Workers' attempts to contact the employer went unanswered._x000D_
 _x000D_
 A welfare association based in Telangana asked the embassy in Dubai to intervene to move workers to a hospital and called for more testing on those in the camp. They requested repatriation for workers testing negative.</v>
      </c>
      <c r="T259" t="str">
        <f t="shared" si="27"/>
        <v/>
      </c>
      <c r="U259" t="str">
        <f t="shared" si="28"/>
        <v>x</v>
      </c>
      <c r="V259" t="str">
        <f t="shared" si="29"/>
        <v>x</v>
      </c>
      <c r="W259" t="str">
        <f t="shared" si="30"/>
        <v>x</v>
      </c>
      <c r="X259" t="str">
        <f t="shared" si="31"/>
        <v/>
      </c>
      <c r="Y259" t="str">
        <f t="shared" si="32"/>
        <v/>
      </c>
      <c r="Z259" t="str">
        <f t="shared" si="33"/>
        <v/>
      </c>
      <c r="AA259" s="1" t="str">
        <f t="shared" si="34"/>
        <v/>
      </c>
      <c r="AB259" s="19" t="str">
        <f t="shared" si="35"/>
        <v>Health care</v>
      </c>
    </row>
    <row r="260" spans="1:28" x14ac:dyDescent="0.25">
      <c r="A260" s="1">
        <f>[1]Allegations!V261</f>
        <v>2101</v>
      </c>
      <c r="B260" t="str">
        <f>IF([1]Allegations!S261="Location unknown","Location unknown",VLOOKUP([1]Allegations!S261,[1]!map_alpha2[#Data],2,FALSE))</f>
        <v>United Arab Emirates</v>
      </c>
      <c r="C260" s="17">
        <f>IF([1]Allegations!U261="","",[1]Allegations!U261)</f>
        <v>43922</v>
      </c>
      <c r="D260" s="18" t="str">
        <f>IF([1]Allegations!B261="","",HYPERLINK([1]Allegations!B261))</f>
        <v>https://www.business-humanrights.org/en/latest-news/uae-indian-workers-concerned-that-govt-covid-19-response-will-leave-them-behind/</v>
      </c>
      <c r="E260" t="str">
        <f>IF([1]Allegations!M261="","",[1]Allegations!M261)</f>
        <v>News outlet</v>
      </c>
      <c r="F260" t="str">
        <f>IF([1]Allegations!L261="","",[1]Allegations!L261)</f>
        <v>Migrant &amp; immigrant workers (1 - IN - Construction)</v>
      </c>
      <c r="G260" t="str">
        <f>IF([1]Allegations!T261="","",[1]Allegations!T261)</f>
        <v>Number unknown</v>
      </c>
      <c r="H260" t="str">
        <f>IF([1]Allegations!X261="","",[1]Allegations!X261)</f>
        <v>A worker reported to the Lede that their concerns regarding pay during the coronavirus pandemic come on the back of a two month delay in salary. The workers do not know whether the company is going to cut their salaries or not.</v>
      </c>
      <c r="I260" s="1" t="str">
        <f>IF([1]Allegations!K261="","",[1]Allegations!K261)</f>
        <v>Non-payment of Wages</v>
      </c>
      <c r="J260" t="str">
        <f>IF([1]Allegations!C261="","",[1]Allegations!C261)</f>
        <v/>
      </c>
      <c r="K260" t="str">
        <f>IF([1]Allegations!F261="","",[1]Allegations!F261)</f>
        <v/>
      </c>
      <c r="L260" t="str">
        <f>IF([1]Allegations!G261="","",[1]Allegations!G261)</f>
        <v/>
      </c>
      <c r="M260" t="str">
        <f>IF([1]Allegations!H261="","",[1]Allegations!H261)</f>
        <v/>
      </c>
      <c r="N260" t="str">
        <f>IF([1]Allegations!I261="","",[1]Allegations!I261)</f>
        <v/>
      </c>
      <c r="O260" s="1" t="str">
        <f>IF([1]Allegations!J261="","",[1]Allegations!J261)</f>
        <v>Not Reported (Employer - Construction)</v>
      </c>
      <c r="P260" t="str">
        <f>IF([1]Allegations!N261="","",[1]Allegations!N261)</f>
        <v>No</v>
      </c>
      <c r="Q260" t="str">
        <f>IF([1]Allegations!O261="","",[1]Allegations!O261)</f>
        <v/>
      </c>
      <c r="R260" s="18" t="str">
        <f>IF(AND([1]Allegations!R261="",[1]Allegations!P261=""),"",IF(AND(NOT([1]Allegations!R261=""),[1]Allegations!P261=""),HYPERLINK([1]Allegations!R261),HYPERLINK([1]Allegations!P261)))</f>
        <v/>
      </c>
      <c r="S260" s="1" t="str">
        <f>IF([1]Allegations!Q261="","",[1]Allegations!Q261)</f>
        <v>None reported.</v>
      </c>
      <c r="T260" t="str">
        <f t="shared" ref="T260:T323" si="36">IF(OR(ISNUMBER(SEARCH("Contract Substitution",I260)),ISNUMBER(SEARCH("Debt Bondage",I260)),ISNUMBER(SEARCH("Non-payment of Wages",I260)),ISNUMBER(SEARCH("Recruitment Fees",I260)),ISNUMBER(SEARCH("Unfair Dismissal",I260)),ISNUMBER(SEARCH("Very Low Wages",I260))),"x","")</f>
        <v>x</v>
      </c>
      <c r="U260" t="str">
        <f t="shared" ref="U260:U323" si="37">IF(OR(ISNUMBER(SEARCH("Denial of Freedom of Expression/Assembly",I260)),ISNUMBER(SEARCH("Restricted Mobility",I260)),ISNUMBER(SEARCH("Failing to renew visas",I260)),ISNUMBER(SEARCH("Withholding Passports",I260)),ISNUMBER(SEARCH("Imprisonment",I260))),"x","")</f>
        <v/>
      </c>
      <c r="V260" t="str">
        <f t="shared" ref="V260:V323" si="38">IF(OR(ISNUMBER(SEARCH("Health: General (including workplace health &amp; safety)",I260))),"x","")</f>
        <v/>
      </c>
      <c r="W260" t="str">
        <f t="shared" ref="W260:W323" si="39">IF(OR(ISNUMBER(SEARCH("Precarious/unsuitable living conditions",I260)),ISNUMBER(SEARCH("Right to food",I260))),"x","")</f>
        <v/>
      </c>
      <c r="X260" t="str">
        <f t="shared" ref="X260:X323" si="40">IF(OR(ISNUMBER(SEARCH("Beatings &amp; violence",I260)),ISNUMBER(SEARCH("Intimidation &amp; Threats",I260))),"x","")</f>
        <v/>
      </c>
      <c r="Y260" t="str">
        <f t="shared" ref="Y260:Y323" si="41">IF(OR(ISNUMBER(SEARCH("Forced labour &amp; modern slavery",I260)),ISNUMBER(SEARCH("Human Trafficking",I260))),"x","")</f>
        <v/>
      </c>
      <c r="Z260" t="str">
        <f t="shared" ref="Z260:Z323" si="42">IF(OR(ISNUMBER(SEARCH("Injuries",I260))),"x","")</f>
        <v/>
      </c>
      <c r="AA260" s="1" t="str">
        <f t="shared" ref="AA260:AA323" si="43">IF(OR(ISNUMBER(SEARCH("Deaths",I260))),"x","")</f>
        <v/>
      </c>
      <c r="AB260" s="19" t="str">
        <f t="shared" ref="AB260:AB323" si="44">SUBSTITUTE(_xlfn.CONCAT(K260,";",N260,";",IF(O260="","",IF((LEN(O260)-LEN(SUBSTITUTE(O260,";","")))=0,MID(O260,SEARCH(" - ",O260)+3,(LEN(O260)-SEARCH(" - ",O260))-3),IF((LEN(O260)-LEN(SUBSTITUTE(O260,";","")))=1,_xlfn.CONCAT(MID(O260,SEARCH(" - ",O260,1)+3,(SEARCH(";",O260)-1)-(SEARCH(" - ",O260)+3)),";",MID(O260,SEARCH(" - ",O260,SEARCH(";",O260))+3,(LEN(O260)-SEARCH(" - ",O260,SEARCH(";",O260)))-3)),"Multiple")))),";;","")</f>
        <v>Construction</v>
      </c>
    </row>
    <row r="261" spans="1:28" x14ac:dyDescent="0.25">
      <c r="A261" s="1">
        <f>[1]Allegations!V262</f>
        <v>2100</v>
      </c>
      <c r="B261" t="str">
        <f>IF([1]Allegations!S262="Location unknown","Location unknown",VLOOKUP([1]Allegations!S262,[1]!map_alpha2[#Data],2,FALSE))</f>
        <v>United Arab Emirates</v>
      </c>
      <c r="C261" s="17">
        <f>IF([1]Allegations!U262="","",[1]Allegations!U262)</f>
        <v>43944</v>
      </c>
      <c r="D261" s="18" t="str">
        <f>IF([1]Allegations!B262="","",HYPERLINK([1]Allegations!B262))</f>
        <v>https://www.business-humanrights.org/en/latest-news/gulf-migrant-workers-face-economic-uncertainty-as-private-sector-response-to-covid-19-remains-inconsistent/</v>
      </c>
      <c r="E261" t="str">
        <f>IF([1]Allegations!M262="","",[1]Allegations!M262)</f>
        <v>NGO</v>
      </c>
      <c r="F261" t="str">
        <f>IF([1]Allegations!L262="","",[1]Allegations!L262)</f>
        <v>Migrant &amp; immigrant workers (1 - Unknown Location - Cleaning &amp; maintenance)</v>
      </c>
      <c r="G261" t="str">
        <f>IF([1]Allegations!T262="","",[1]Allegations!T262)</f>
        <v>Number unknown</v>
      </c>
      <c r="H261" t="str">
        <f>IF([1]Allegations!X262="","",[1]Allegations!X262)</f>
        <v>One woman employed by a cleaning service in Sharjah reportedly faced wage delays for March due to COVID-19 uncertainty and is uncertain if she will receive wages for April. She has to continue to work, although lesser hours.</v>
      </c>
      <c r="I261" s="1" t="str">
        <f>IF([1]Allegations!K262="","",[1]Allegations!K262)</f>
        <v>Non-payment of Wages</v>
      </c>
      <c r="J261" t="str">
        <f>IF([1]Allegations!C262="","",[1]Allegations!C262)</f>
        <v/>
      </c>
      <c r="K261" t="str">
        <f>IF([1]Allegations!F262="","",[1]Allegations!F262)</f>
        <v/>
      </c>
      <c r="L261" t="str">
        <f>IF([1]Allegations!G262="","",[1]Allegations!G262)</f>
        <v/>
      </c>
      <c r="M261" t="str">
        <f>IF([1]Allegations!H262="","",[1]Allegations!H262)</f>
        <v/>
      </c>
      <c r="N261" t="str">
        <f>IF([1]Allegations!I262="","",[1]Allegations!I262)</f>
        <v/>
      </c>
      <c r="O261" s="1" t="str">
        <f>IF([1]Allegations!J262="","",[1]Allegations!J262)</f>
        <v>Not Reported (Employer - Cleaning &amp; maintenance)</v>
      </c>
      <c r="P261" t="str">
        <f>IF([1]Allegations!N262="","",[1]Allegations!N262)</f>
        <v>No</v>
      </c>
      <c r="Q261" t="str">
        <f>IF([1]Allegations!O262="","",[1]Allegations!O262)</f>
        <v/>
      </c>
      <c r="R261" s="18" t="str">
        <f>IF(AND([1]Allegations!R262="",[1]Allegations!P262=""),"",IF(AND(NOT([1]Allegations!R262=""),[1]Allegations!P262=""),HYPERLINK([1]Allegations!R262),HYPERLINK([1]Allegations!P262)))</f>
        <v/>
      </c>
      <c r="S261" s="1" t="str">
        <f>IF([1]Allegations!Q262="","",[1]Allegations!Q262)</f>
        <v>The company has stated its intention to continue to pay its employees but the worker has had to request financial aid from the households she cleans. She is reliant on mooney from the families.</v>
      </c>
      <c r="T261" t="str">
        <f t="shared" si="36"/>
        <v>x</v>
      </c>
      <c r="U261" t="str">
        <f t="shared" si="37"/>
        <v/>
      </c>
      <c r="V261" t="str">
        <f t="shared" si="38"/>
        <v/>
      </c>
      <c r="W261" t="str">
        <f t="shared" si="39"/>
        <v/>
      </c>
      <c r="X261" t="str">
        <f t="shared" si="40"/>
        <v/>
      </c>
      <c r="Y261" t="str">
        <f t="shared" si="41"/>
        <v/>
      </c>
      <c r="Z261" t="str">
        <f t="shared" si="42"/>
        <v/>
      </c>
      <c r="AA261" s="1" t="str">
        <f t="shared" si="43"/>
        <v/>
      </c>
      <c r="AB261" s="19" t="str">
        <f t="shared" si="44"/>
        <v>Cleaning &amp; maintenance</v>
      </c>
    </row>
    <row r="262" spans="1:28" x14ac:dyDescent="0.25">
      <c r="A262" s="1">
        <f>[1]Allegations!V263</f>
        <v>2099</v>
      </c>
      <c r="B262" t="str">
        <f>IF([1]Allegations!S263="Location unknown","Location unknown",VLOOKUP([1]Allegations!S263,[1]!map_alpha2[#Data],2,FALSE))</f>
        <v>United Arab Emirates</v>
      </c>
      <c r="C262" s="17">
        <f>IF([1]Allegations!U263="","",[1]Allegations!U263)</f>
        <v>43936</v>
      </c>
      <c r="D262" s="18" t="str">
        <f>IF([1]Allegations!B263="","",HYPERLINK([1]Allegations!B263))</f>
        <v>https://www.business-humanrights.org/en/latest-news/uae-800-indian-drivers-stranded-and-abandoned-by-co-with-no-food-or-wages/</v>
      </c>
      <c r="E262" t="str">
        <f>IF([1]Allegations!M263="","",[1]Allegations!M263)</f>
        <v>News outlet</v>
      </c>
      <c r="F262" t="str">
        <f>IF([1]Allegations!L263="","",[1]Allegations!L263)</f>
        <v>Migrant &amp; immigrant workers (800 - IN - Transport: General)</v>
      </c>
      <c r="G262">
        <f>IF([1]Allegations!T263="","",[1]Allegations!T263)</f>
        <v>800</v>
      </c>
      <c r="H262" t="str">
        <f>IF([1]Allegations!X263="","",[1]Allegations!X263)</f>
        <v>800 Indian workers were allegedly recruited as drivers in a "prominent company" in Dubai. They were recruited by travel agencies, to whom they paid fees for visas and medical checkups._x000D_
_x000D_
On arriving in Dubai the men were told that they also owed money to obtain a UAE driving license. Their passports were taken from them, they lived in cramped accommodation and lacked sufficient food.</v>
      </c>
      <c r="I262" s="1" t="str">
        <f>IF([1]Allegations!K263="","",[1]Allegations!K263)</f>
        <v>Contract Substitution;Failing to renew visas;Health: General (including workplace health &amp; safety);Non-payment of Wages;Precarious/unsuitable living conditions;Recruitment Fees;Right to food;Withholding Passports</v>
      </c>
      <c r="J262" t="str">
        <f>IF([1]Allegations!C263="","",[1]Allegations!C263)</f>
        <v/>
      </c>
      <c r="K262" t="str">
        <f>IF([1]Allegations!F263="","",[1]Allegations!F263)</f>
        <v/>
      </c>
      <c r="L262" t="str">
        <f>IF([1]Allegations!G263="","",[1]Allegations!G263)</f>
        <v/>
      </c>
      <c r="M262" t="str">
        <f>IF([1]Allegations!H263="","",[1]Allegations!H263)</f>
        <v/>
      </c>
      <c r="N262" t="str">
        <f>IF([1]Allegations!I263="","",[1]Allegations!I263)</f>
        <v/>
      </c>
      <c r="O262" s="1" t="str">
        <f>IF([1]Allegations!J263="","",[1]Allegations!J263)</f>
        <v>Not Reported (Employer - Transport: General);Not Reported (Recruiter - Recruitment agencies)</v>
      </c>
      <c r="P262" t="str">
        <f>IF([1]Allegations!N263="","",[1]Allegations!N263)</f>
        <v>No</v>
      </c>
      <c r="Q262" t="str">
        <f>IF([1]Allegations!O263="","",[1]Allegations!O263)</f>
        <v/>
      </c>
      <c r="R262" s="18" t="str">
        <f>IF(AND([1]Allegations!R263="",[1]Allegations!P263=""),"",IF(AND(NOT([1]Allegations!R263=""),[1]Allegations!P263=""),HYPERLINK([1]Allegations!R263),HYPERLINK([1]Allegations!P263)))</f>
        <v/>
      </c>
      <c r="S262" s="1" t="str">
        <f>IF([1]Allegations!Q263="","",[1]Allegations!Q263)</f>
        <v>The workers were unable to contact company authorities; the travel agency contact who had recruited them and conducted the interview "feigned innocence"._x000D_
 _x000D_
 The workers have filed a complaint with the Dubai labour ministry and are dependent on charitable food aid.</v>
      </c>
      <c r="T262" t="str">
        <f t="shared" si="36"/>
        <v>x</v>
      </c>
      <c r="U262" t="str">
        <f t="shared" si="37"/>
        <v>x</v>
      </c>
      <c r="V262" t="str">
        <f t="shared" si="38"/>
        <v>x</v>
      </c>
      <c r="W262" t="str">
        <f t="shared" si="39"/>
        <v>x</v>
      </c>
      <c r="X262" t="str">
        <f t="shared" si="40"/>
        <v/>
      </c>
      <c r="Y262" t="str">
        <f t="shared" si="41"/>
        <v/>
      </c>
      <c r="Z262" t="str">
        <f t="shared" si="42"/>
        <v/>
      </c>
      <c r="AA262" s="1" t="str">
        <f t="shared" si="43"/>
        <v/>
      </c>
      <c r="AB262" s="19" t="str">
        <f t="shared" si="44"/>
        <v>Transport: General;Recruitment agencies</v>
      </c>
    </row>
    <row r="263" spans="1:28" x14ac:dyDescent="0.25">
      <c r="A263" s="1">
        <f>[1]Allegations!V264</f>
        <v>2092</v>
      </c>
      <c r="B263" t="str">
        <f>IF([1]Allegations!S264="Location unknown","Location unknown",VLOOKUP([1]Allegations!S264,[1]!map_alpha2[#Data],2,FALSE))</f>
        <v>Oman</v>
      </c>
      <c r="C263" s="17">
        <f>IF([1]Allegations!U264="","",[1]Allegations!U264)</f>
        <v>43882</v>
      </c>
      <c r="D263" s="18" t="str">
        <f>IF([1]Allegations!B264="","",HYPERLINK([1]Allegations!B264))</f>
        <v>https://www.business-humanrights.org/en/latest-news/30-state-workers-stuck-in-oman/</v>
      </c>
      <c r="E263" t="str">
        <f>IF([1]Allegations!M264="","",[1]Allegations!M264)</f>
        <v>News outlet</v>
      </c>
      <c r="F263" t="str">
        <f>IF([1]Allegations!L264="","",[1]Allegations!L264)</f>
        <v>Migrant &amp; immigrant workers (30 - IN - Construction)</v>
      </c>
      <c r="G263">
        <f>IF([1]Allegations!T264="","",[1]Allegations!T264)</f>
        <v>30</v>
      </c>
      <c r="H263" t="str">
        <f>IF([1]Allegations!X264="","",[1]Allegations!X264)</f>
        <v>30 Indian labourers working on a transmission line in Muscat have allegedly not been paid for seven months. They were being kept in locked rooms and not given regular foods. Their visas had expired.</v>
      </c>
      <c r="I263" s="1" t="str">
        <f>IF([1]Allegations!K264="","",[1]Allegations!K264)</f>
        <v>Failing to renew visas;Intimidation &amp; Threats;Non-payment of Wages;Precarious/unsuitable living conditions;Restricted Mobility;Right to food</v>
      </c>
      <c r="J263" t="str">
        <f>IF([1]Allegations!C264="","",[1]Allegations!C264)</f>
        <v/>
      </c>
      <c r="K263" t="str">
        <f>IF([1]Allegations!F264="","",[1]Allegations!F264)</f>
        <v/>
      </c>
      <c r="L263" t="str">
        <f>IF([1]Allegations!G264="","",[1]Allegations!G264)</f>
        <v/>
      </c>
      <c r="M263" t="str">
        <f>IF([1]Allegations!H264="","",[1]Allegations!H264)</f>
        <v/>
      </c>
      <c r="N263" t="str">
        <f>IF([1]Allegations!I264="","",[1]Allegations!I264)</f>
        <v/>
      </c>
      <c r="O263" s="1" t="str">
        <f>IF([1]Allegations!J264="","",[1]Allegations!J264)</f>
        <v>Not Reported (Employer - Construction)</v>
      </c>
      <c r="P263" t="str">
        <f>IF([1]Allegations!N264="","",[1]Allegations!N264)</f>
        <v>No</v>
      </c>
      <c r="Q263" t="str">
        <f>IF([1]Allegations!O264="","",[1]Allegations!O264)</f>
        <v/>
      </c>
      <c r="R263" s="18" t="str">
        <f>IF(AND([1]Allegations!R264="",[1]Allegations!P264=""),"",IF(AND(NOT([1]Allegations!R264=""),[1]Allegations!P264=""),HYPERLINK([1]Allegations!R264),HYPERLINK([1]Allegations!P264)))</f>
        <v/>
      </c>
      <c r="S263" s="1" t="str">
        <f>IF([1]Allegations!Q264="","",[1]Allegations!Q264)</f>
        <v>The workers sent a message to the Indian government via social media asking to be repatriated. A local non-profit, Pravasi, was supporting the workers.</v>
      </c>
      <c r="T263" t="str">
        <f t="shared" si="36"/>
        <v>x</v>
      </c>
      <c r="U263" t="str">
        <f t="shared" si="37"/>
        <v>x</v>
      </c>
      <c r="V263" t="str">
        <f t="shared" si="38"/>
        <v/>
      </c>
      <c r="W263" t="str">
        <f t="shared" si="39"/>
        <v>x</v>
      </c>
      <c r="X263" t="str">
        <f t="shared" si="40"/>
        <v>x</v>
      </c>
      <c r="Y263" t="str">
        <f t="shared" si="41"/>
        <v/>
      </c>
      <c r="Z263" t="str">
        <f t="shared" si="42"/>
        <v/>
      </c>
      <c r="AA263" s="1" t="str">
        <f t="shared" si="43"/>
        <v/>
      </c>
      <c r="AB263" s="19" t="str">
        <f t="shared" si="44"/>
        <v>Construction</v>
      </c>
    </row>
    <row r="264" spans="1:28" x14ac:dyDescent="0.25">
      <c r="A264" s="1">
        <f>[1]Allegations!V265</f>
        <v>2091</v>
      </c>
      <c r="B264" t="str">
        <f>IF([1]Allegations!S265="Location unknown","Location unknown",VLOOKUP([1]Allegations!S265,[1]!map_alpha2[#Data],2,FALSE))</f>
        <v>United Arab Emirates</v>
      </c>
      <c r="C264" s="17">
        <f>IF([1]Allegations!U265="","",[1]Allegations!U265)</f>
        <v>43483</v>
      </c>
      <c r="D264" s="18" t="str">
        <f>IF([1]Allegations!B265="","",HYPERLINK([1]Allegations!B265))</f>
        <v>https://www.business-humanrights.org/en/latest-news/joy-for-400-workers-after-dh3-million-in-owed-wages-is-finally-paid/</v>
      </c>
      <c r="E264" t="str">
        <f>IF([1]Allegations!M265="","",[1]Allegations!M265)</f>
        <v>News outlet</v>
      </c>
      <c r="F264" t="str">
        <f>IF([1]Allegations!L265="","",[1]Allegations!L265)</f>
        <v>Migrant &amp; immigrant workers (1000 - Unknown Location - Catering &amp; food services)</v>
      </c>
      <c r="G264">
        <f>IF([1]Allegations!T265="","",[1]Allegations!T265)</f>
        <v>1000</v>
      </c>
      <c r="H264" t="str">
        <f>IF([1]Allegations!X265="","",[1]Allegations!X265)</f>
        <v>After their company director absconded with large amounts of company funds in 2018, 1,200 migrant workers at an unnamed catering company in Abu Dhabi were left without wages. The workers were reliant on the department for accommodation and food.</v>
      </c>
      <c r="I264" s="1" t="str">
        <f>IF([1]Allegations!K265="","",[1]Allegations!K265)</f>
        <v>Non-payment of Wages;Precarious/unsuitable living conditions;Right to food</v>
      </c>
      <c r="J264" t="str">
        <f>IF([1]Allegations!C265="","",[1]Allegations!C265)</f>
        <v/>
      </c>
      <c r="K264" t="str">
        <f>IF([1]Allegations!F265="","",[1]Allegations!F265)</f>
        <v/>
      </c>
      <c r="L264" t="str">
        <f>IF([1]Allegations!G265="","",[1]Allegations!G265)</f>
        <v/>
      </c>
      <c r="M264" t="str">
        <f>IF([1]Allegations!H265="","",[1]Allegations!H265)</f>
        <v/>
      </c>
      <c r="N264" t="str">
        <f>IF([1]Allegations!I265="","",[1]Allegations!I265)</f>
        <v/>
      </c>
      <c r="O264" s="1" t="str">
        <f>IF([1]Allegations!J265="","",[1]Allegations!J265)</f>
        <v>Not Reported (Employer - Catering &amp; food services)</v>
      </c>
      <c r="P264" t="str">
        <f>IF([1]Allegations!N265="","",[1]Allegations!N265)</f>
        <v>No</v>
      </c>
      <c r="Q264" t="str">
        <f>IF([1]Allegations!O265="","",[1]Allegations!O265)</f>
        <v/>
      </c>
      <c r="R264" s="18" t="str">
        <f>IF(AND([1]Allegations!R265="",[1]Allegations!P265=""),"",IF(AND(NOT([1]Allegations!R265=""),[1]Allegations!P265=""),HYPERLINK([1]Allegations!R265),HYPERLINK([1]Allegations!P265)))</f>
        <v/>
      </c>
      <c r="S264" s="1" t="str">
        <f>IF([1]Allegations!Q265="","",[1]Allegations!Q265)</f>
        <v>In January 2019, a first group of 400 workers received Dh3 million in unpaid wages after the case was addressed by the Abu Dhabi Judicial Department (ADJD). In September 2019 it was reported that a further group of "hundreds" of workers recovered Dh10 million after bringing their case to the Abu Dhabi Labour Court. Some of the money was recovered after the court approached government departments which had failed to pay the company for contracts. In February 2020 it was reported that the remaining 762 workers at the company had also received their owed wages. _x000D_
 _x000D_
 The cases were resolved at the Abu Dhabi Mobile Labour court. The court also finalised the workers' legal status, with those wishing to return home provided with a ticket and those looking for stay able to find alternative employment.</v>
      </c>
      <c r="T264" t="str">
        <f t="shared" si="36"/>
        <v>x</v>
      </c>
      <c r="U264" t="str">
        <f t="shared" si="37"/>
        <v/>
      </c>
      <c r="V264" t="str">
        <f t="shared" si="38"/>
        <v/>
      </c>
      <c r="W264" t="str">
        <f t="shared" si="39"/>
        <v>x</v>
      </c>
      <c r="X264" t="str">
        <f t="shared" si="40"/>
        <v/>
      </c>
      <c r="Y264" t="str">
        <f t="shared" si="41"/>
        <v/>
      </c>
      <c r="Z264" t="str">
        <f t="shared" si="42"/>
        <v/>
      </c>
      <c r="AA264" s="1" t="str">
        <f t="shared" si="43"/>
        <v/>
      </c>
      <c r="AB264" s="19" t="str">
        <f t="shared" si="44"/>
        <v>Catering &amp; food services</v>
      </c>
    </row>
    <row r="265" spans="1:28" x14ac:dyDescent="0.25">
      <c r="A265" s="1">
        <f>[1]Allegations!V266</f>
        <v>2089</v>
      </c>
      <c r="B265" t="str">
        <f>IF([1]Allegations!S266="Location unknown","Location unknown",VLOOKUP([1]Allegations!S266,[1]!map_alpha2[#Data],2,FALSE))</f>
        <v>United Arab Emirates</v>
      </c>
      <c r="C265" s="17">
        <f>IF([1]Allegations!U266="","",[1]Allegations!U266)</f>
        <v>43848</v>
      </c>
      <c r="D265" s="18" t="str">
        <f>IF([1]Allegations!B266="","",HYPERLINK([1]Allegations!B266))</f>
        <v>https://www.business-humanrights.org/en/latest-news/uae-teachers-call-for-greater-protections-to-counter-bullying-and-breaches-of-labour-standards/</v>
      </c>
      <c r="E265" t="str">
        <f>IF([1]Allegations!M266="","",[1]Allegations!M266)</f>
        <v>News outlet</v>
      </c>
      <c r="F265" t="str">
        <f>IF([1]Allegations!L266="","",[1]Allegations!L266)</f>
        <v>Migrant &amp; immigrant workers (1 - IE - Education companies)</v>
      </c>
      <c r="G265">
        <f>IF([1]Allegations!T266="","",[1]Allegations!T266)</f>
        <v>1</v>
      </c>
      <c r="H265" t="str">
        <f>IF([1]Allegations!X266="","",[1]Allegations!X266)</f>
        <v>In January 2020, The National reported on the poor working conditions of teaches in the private education sector in the UAE. Teachers were repotedly experiencing bullying, harrassment and pressure to work overtime in violation of UAE labour law._x000D_
_x000D_
In one case, a teacher alleged his salary was frequently delayed.</v>
      </c>
      <c r="I265" s="1" t="str">
        <f>IF([1]Allegations!K266="","",[1]Allegations!K266)</f>
        <v>Non-payment of Wages</v>
      </c>
      <c r="J265" t="str">
        <f>IF([1]Allegations!C266="","",[1]Allegations!C266)</f>
        <v/>
      </c>
      <c r="K265" t="str">
        <f>IF([1]Allegations!F266="","",[1]Allegations!F266)</f>
        <v/>
      </c>
      <c r="L265" t="str">
        <f>IF([1]Allegations!G266="","",[1]Allegations!G266)</f>
        <v/>
      </c>
      <c r="M265" t="str">
        <f>IF([1]Allegations!H266="","",[1]Allegations!H266)</f>
        <v/>
      </c>
      <c r="N265" t="str">
        <f>IF([1]Allegations!I266="","",[1]Allegations!I266)</f>
        <v/>
      </c>
      <c r="O265" s="1" t="str">
        <f>IF([1]Allegations!J266="","",[1]Allegations!J266)</f>
        <v>Not Reported (Employer - Education companies)</v>
      </c>
      <c r="P265" t="str">
        <f>IF([1]Allegations!N266="","",[1]Allegations!N266)</f>
        <v>No</v>
      </c>
      <c r="Q265" t="str">
        <f>IF([1]Allegations!O266="","",[1]Allegations!O266)</f>
        <v/>
      </c>
      <c r="R265" s="18" t="str">
        <f>IF(AND([1]Allegations!R266="",[1]Allegations!P266=""),"",IF(AND(NOT([1]Allegations!R266=""),[1]Allegations!P266=""),HYPERLINK([1]Allegations!R266),HYPERLINK([1]Allegations!P266)))</f>
        <v/>
      </c>
      <c r="S265" s="1" t="str">
        <f>IF([1]Allegations!Q266="","",[1]Allegations!Q266)</f>
        <v>Private teachers in Dubai called for the formation of specialist support groups and hotelines to counter schools' "bullying tactics". They aralso argued for stricter policies to be introduced by the Knowledge and Human Development Authority, Dubai's private education regulator. The KHDA responded that if teachers believe their contract terms to be breached or to breach labour law they should raise concerns with the Ministry of Human Resources and Emiritisation.</v>
      </c>
      <c r="T265" t="str">
        <f t="shared" si="36"/>
        <v>x</v>
      </c>
      <c r="U265" t="str">
        <f t="shared" si="37"/>
        <v/>
      </c>
      <c r="V265" t="str">
        <f t="shared" si="38"/>
        <v/>
      </c>
      <c r="W265" t="str">
        <f t="shared" si="39"/>
        <v/>
      </c>
      <c r="X265" t="str">
        <f t="shared" si="40"/>
        <v/>
      </c>
      <c r="Y265" t="str">
        <f t="shared" si="41"/>
        <v/>
      </c>
      <c r="Z265" t="str">
        <f t="shared" si="42"/>
        <v/>
      </c>
      <c r="AA265" s="1" t="str">
        <f t="shared" si="43"/>
        <v/>
      </c>
      <c r="AB265" s="19" t="str">
        <f t="shared" si="44"/>
        <v>Education companies</v>
      </c>
    </row>
    <row r="266" spans="1:28" x14ac:dyDescent="0.25">
      <c r="A266" s="1">
        <f>[1]Allegations!V267</f>
        <v>2088</v>
      </c>
      <c r="B266" t="str">
        <f>IF([1]Allegations!S267="Location unknown","Location unknown",VLOOKUP([1]Allegations!S267,[1]!map_alpha2[#Data],2,FALSE))</f>
        <v>United Arab Emirates</v>
      </c>
      <c r="C266" s="17">
        <f>IF([1]Allegations!U267="","",[1]Allegations!U267)</f>
        <v>43848</v>
      </c>
      <c r="D266" s="18" t="str">
        <f>IF([1]Allegations!B267="","",HYPERLINK([1]Allegations!B267))</f>
        <v>https://www.business-humanrights.org/en/latest-news/uae-teachers-call-for-greater-protections-to-counter-bullying-and-breaches-of-labour-standards/</v>
      </c>
      <c r="E266" t="str">
        <f>IF([1]Allegations!M267="","",[1]Allegations!M267)</f>
        <v>News outlet</v>
      </c>
      <c r="F266" t="str">
        <f>IF([1]Allegations!L267="","",[1]Allegations!L267)</f>
        <v>Migrant &amp; immigrant workers (1 - IE - Education companies)</v>
      </c>
      <c r="G266">
        <f>IF([1]Allegations!T267="","",[1]Allegations!T267)</f>
        <v>1</v>
      </c>
      <c r="H266" t="str">
        <f>IF([1]Allegations!X267="","",[1]Allegations!X267)</f>
        <v>In January 2020, The National reported on the poor working conditions of teaches in the private education sector in the UAE. Teachers were repotedly experiencing bullying, harrassment and pressure to work overtime in violation of UAE labour law._x000D_
_x000D_
In one case an employee found that his employer had kept a set of keys to his accommodation and entered without his knowledge.</v>
      </c>
      <c r="I266" s="1" t="str">
        <f>IF([1]Allegations!K267="","",[1]Allegations!K267)</f>
        <v>Precarious/unsuitable living conditions</v>
      </c>
      <c r="J266" t="str">
        <f>IF([1]Allegations!C267="","",[1]Allegations!C267)</f>
        <v/>
      </c>
      <c r="K266" t="str">
        <f>IF([1]Allegations!F267="","",[1]Allegations!F267)</f>
        <v/>
      </c>
      <c r="L266" t="str">
        <f>IF([1]Allegations!G267="","",[1]Allegations!G267)</f>
        <v/>
      </c>
      <c r="M266" t="str">
        <f>IF([1]Allegations!H267="","",[1]Allegations!H267)</f>
        <v/>
      </c>
      <c r="N266" t="str">
        <f>IF([1]Allegations!I267="","",[1]Allegations!I267)</f>
        <v/>
      </c>
      <c r="O266" s="1" t="str">
        <f>IF([1]Allegations!J267="","",[1]Allegations!J267)</f>
        <v>Not Reported (Employer - Education companies)</v>
      </c>
      <c r="P266" t="str">
        <f>IF([1]Allegations!N267="","",[1]Allegations!N267)</f>
        <v>No</v>
      </c>
      <c r="Q266" t="str">
        <f>IF([1]Allegations!O267="","",[1]Allegations!O267)</f>
        <v/>
      </c>
      <c r="R266" s="18" t="str">
        <f>IF(AND([1]Allegations!R267="",[1]Allegations!P267=""),"",IF(AND(NOT([1]Allegations!R267=""),[1]Allegations!P267=""),HYPERLINK([1]Allegations!R267),HYPERLINK([1]Allegations!P267)))</f>
        <v/>
      </c>
      <c r="S266" s="1" t="str">
        <f>IF([1]Allegations!Q267="","",[1]Allegations!Q267)</f>
        <v>Private teachers in Dubai called for the formation of specialist support groups and hotelines to counter schools' "bullying tactics". They aralso argued for stricter policies to be introduced by the Knowledge and Human Development Authority, Dubai's private education regulator. The KHDA responded that if teachers believe their contract terms to be breached or to breach labour law they should raise concerns with the Ministry of Human Resources and Emiritisation.</v>
      </c>
      <c r="T266" t="str">
        <f t="shared" si="36"/>
        <v/>
      </c>
      <c r="U266" t="str">
        <f t="shared" si="37"/>
        <v/>
      </c>
      <c r="V266" t="str">
        <f t="shared" si="38"/>
        <v/>
      </c>
      <c r="W266" t="str">
        <f t="shared" si="39"/>
        <v>x</v>
      </c>
      <c r="X266" t="str">
        <f t="shared" si="40"/>
        <v/>
      </c>
      <c r="Y266" t="str">
        <f t="shared" si="41"/>
        <v/>
      </c>
      <c r="Z266" t="str">
        <f t="shared" si="42"/>
        <v/>
      </c>
      <c r="AA266" s="1" t="str">
        <f t="shared" si="43"/>
        <v/>
      </c>
      <c r="AB266" s="19" t="str">
        <f t="shared" si="44"/>
        <v>Education companies</v>
      </c>
    </row>
    <row r="267" spans="1:28" x14ac:dyDescent="0.25">
      <c r="A267" s="1">
        <f>[1]Allegations!V268</f>
        <v>2084</v>
      </c>
      <c r="B267" t="str">
        <f>IF([1]Allegations!S268="Location unknown","Location unknown",VLOOKUP([1]Allegations!S268,[1]!map_alpha2[#Data],2,FALSE))</f>
        <v>Bahrain</v>
      </c>
      <c r="C267" s="17">
        <f>IF([1]Allegations!U268="","",[1]Allegations!U268)</f>
        <v>43845</v>
      </c>
      <c r="D267" s="18" t="str">
        <f>IF([1]Allegations!B268="","",HYPERLINK([1]Allegations!B268))</f>
        <v>https://www.business-humanrights.org/en/latest-news/two-more-cases-of-wage-disputes-being-probed/</v>
      </c>
      <c r="E267" t="str">
        <f>IF([1]Allegations!M268="","",[1]Allegations!M268)</f>
        <v>News outlet</v>
      </c>
      <c r="F267" t="str">
        <f>IF([1]Allegations!L268="","",[1]Allegations!L268)</f>
        <v>Migrant &amp; immigrant workers (15 - Unknown Location - Construction)</v>
      </c>
      <c r="G267">
        <f>IF([1]Allegations!T268="","",[1]Allegations!T268)</f>
        <v>15</v>
      </c>
      <c r="H267" t="str">
        <f>IF([1]Allegations!X268="","",[1]Allegations!X268)</f>
        <v>15 men working for an unnamed civil engineering and construction company alleged that they had not been paid for the previous eight months.</v>
      </c>
      <c r="I267" s="1" t="str">
        <f>IF([1]Allegations!K268="","",[1]Allegations!K268)</f>
        <v>Denial of Freedom of Expression/Assembly;Intimidation &amp; Threats;Right to food</v>
      </c>
      <c r="J267" t="str">
        <f>IF([1]Allegations!C268="","",[1]Allegations!C268)</f>
        <v/>
      </c>
      <c r="K267" t="str">
        <f>IF([1]Allegations!F268="","",[1]Allegations!F268)</f>
        <v/>
      </c>
      <c r="L267" t="str">
        <f>IF([1]Allegations!G268="","",[1]Allegations!G268)</f>
        <v/>
      </c>
      <c r="M267" t="str">
        <f>IF([1]Allegations!H268="","",[1]Allegations!H268)</f>
        <v/>
      </c>
      <c r="N267" t="str">
        <f>IF([1]Allegations!I268="","",[1]Allegations!I268)</f>
        <v/>
      </c>
      <c r="O267" s="1" t="str">
        <f>IF([1]Allegations!J268="","",[1]Allegations!J268)</f>
        <v>Not Reported (Employer - Construction)</v>
      </c>
      <c r="P267" t="str">
        <f>IF([1]Allegations!N268="","",[1]Allegations!N268)</f>
        <v>No</v>
      </c>
      <c r="Q267" t="str">
        <f>IF([1]Allegations!O268="","",[1]Allegations!O268)</f>
        <v/>
      </c>
      <c r="R267" s="18" t="str">
        <f>IF(AND([1]Allegations!R268="",[1]Allegations!P268=""),"",IF(AND(NOT([1]Allegations!R268=""),[1]Allegations!P268=""),HYPERLINK([1]Allegations!R268),HYPERLINK([1]Allegations!P268)))</f>
        <v/>
      </c>
      <c r="S267" s="1" t="str">
        <f>IF([1]Allegations!Q268="","",[1]Allegations!Q268)</f>
        <v>An Indian social worker reported to GDN that the company made a very small portion of repayment to the workers and repatriated those who reported the case.</v>
      </c>
      <c r="T267" t="str">
        <f t="shared" si="36"/>
        <v/>
      </c>
      <c r="U267" t="str">
        <f t="shared" si="37"/>
        <v>x</v>
      </c>
      <c r="V267" t="str">
        <f t="shared" si="38"/>
        <v/>
      </c>
      <c r="W267" t="str">
        <f t="shared" si="39"/>
        <v>x</v>
      </c>
      <c r="X267" t="str">
        <f t="shared" si="40"/>
        <v>x</v>
      </c>
      <c r="Y267" t="str">
        <f t="shared" si="41"/>
        <v/>
      </c>
      <c r="Z267" t="str">
        <f t="shared" si="42"/>
        <v/>
      </c>
      <c r="AA267" s="1" t="str">
        <f t="shared" si="43"/>
        <v/>
      </c>
      <c r="AB267" s="19" t="str">
        <f t="shared" si="44"/>
        <v>Construction</v>
      </c>
    </row>
    <row r="268" spans="1:28" x14ac:dyDescent="0.25">
      <c r="A268" s="1">
        <f>[1]Allegations!V269</f>
        <v>2082</v>
      </c>
      <c r="B268" t="str">
        <f>IF([1]Allegations!S269="Location unknown","Location unknown",VLOOKUP([1]Allegations!S269,[1]!map_alpha2[#Data],2,FALSE))</f>
        <v>Bahrain</v>
      </c>
      <c r="C268" s="17">
        <f>IF([1]Allegations!U269="","",[1]Allegations!U269)</f>
        <v>43850</v>
      </c>
      <c r="D268" s="18" t="str">
        <f>IF([1]Allegations!B269="","",HYPERLINK([1]Allegations!B269))</f>
        <v>https://www.business-humanrights.org/en/latest-news/bahrain-repatriated-indian-worker-alleges-labour-abuse-including-long-hours-harassment-and-unpaid-wages/</v>
      </c>
      <c r="E268" t="str">
        <f>IF([1]Allegations!M269="","",[1]Allegations!M269)</f>
        <v>News outlet</v>
      </c>
      <c r="F268" t="str">
        <f>IF([1]Allegations!L269="","",[1]Allegations!L269)</f>
        <v>Migrant &amp; immigrant workers (1 - IN - Catering &amp; food services)</v>
      </c>
      <c r="G268">
        <f>IF([1]Allegations!T269="","",[1]Allegations!T269)</f>
        <v>1</v>
      </c>
      <c r="H268" t="str">
        <f>IF([1]Allegations!X269="","",[1]Allegations!X269)</f>
        <v>An Indian worker was recruited to work for a private company; on arriving in Bahrain he was allegedly offered a different job in another company. The worker was allegedly harrassed "from the first day of work" and subject to a number of abuses including non-payment of wages, long hours, poor working conditions and his passport was held by his employer. He also became ill as a result.</v>
      </c>
      <c r="I268" s="1" t="str">
        <f>IF([1]Allegations!K269="","",[1]Allegations!K269)</f>
        <v>Contract Substitution;Forced labour &amp; modern slavery;Health: General (including workplace health &amp; safety);Non-payment of Wages;Recruitment Fees;Restricted Mobility;Withholding Passports</v>
      </c>
      <c r="J268" t="str">
        <f>IF([1]Allegations!C269="","",[1]Allegations!C269)</f>
        <v/>
      </c>
      <c r="K268" t="str">
        <f>IF([1]Allegations!F269="","",[1]Allegations!F269)</f>
        <v/>
      </c>
      <c r="L268" t="str">
        <f>IF([1]Allegations!G269="","",[1]Allegations!G269)</f>
        <v/>
      </c>
      <c r="M268" t="str">
        <f>IF([1]Allegations!H269="","",[1]Allegations!H269)</f>
        <v/>
      </c>
      <c r="N268" t="str">
        <f>IF([1]Allegations!I269="","",[1]Allegations!I269)</f>
        <v/>
      </c>
      <c r="O268" s="1" t="str">
        <f>IF([1]Allegations!J269="","",[1]Allegations!J269)</f>
        <v>Not Reported (Employer - Catering &amp; food services)</v>
      </c>
      <c r="P268" t="str">
        <f>IF([1]Allegations!N269="","",[1]Allegations!N269)</f>
        <v>No</v>
      </c>
      <c r="Q268" t="str">
        <f>IF([1]Allegations!O269="","",[1]Allegations!O269)</f>
        <v/>
      </c>
      <c r="R268" s="18" t="str">
        <f>IF(AND([1]Allegations!R269="",[1]Allegations!P269=""),"",IF(AND(NOT([1]Allegations!R269=""),[1]Allegations!P269=""),HYPERLINK([1]Allegations!R269),HYPERLINK([1]Allegations!P269)))</f>
        <v/>
      </c>
      <c r="S268" s="1" t="str">
        <f>IF([1]Allegations!Q269="","",[1]Allegations!Q269)</f>
        <v>The worker was able to get in touch with social workers who negotiated for the release of his passport and his repatriation.</v>
      </c>
      <c r="T268" t="str">
        <f t="shared" si="36"/>
        <v>x</v>
      </c>
      <c r="U268" t="str">
        <f t="shared" si="37"/>
        <v>x</v>
      </c>
      <c r="V268" t="str">
        <f t="shared" si="38"/>
        <v>x</v>
      </c>
      <c r="W268" t="str">
        <f t="shared" si="39"/>
        <v/>
      </c>
      <c r="X268" t="str">
        <f t="shared" si="40"/>
        <v/>
      </c>
      <c r="Y268" t="str">
        <f t="shared" si="41"/>
        <v>x</v>
      </c>
      <c r="Z268" t="str">
        <f t="shared" si="42"/>
        <v/>
      </c>
      <c r="AA268" s="1" t="str">
        <f t="shared" si="43"/>
        <v/>
      </c>
      <c r="AB268" s="19" t="str">
        <f t="shared" si="44"/>
        <v>Catering &amp; food services</v>
      </c>
    </row>
    <row r="269" spans="1:28" x14ac:dyDescent="0.25">
      <c r="A269" s="1">
        <f>[1]Allegations!V270</f>
        <v>2081</v>
      </c>
      <c r="B269" t="str">
        <f>IF([1]Allegations!S270="Location unknown","Location unknown",VLOOKUP([1]Allegations!S270,[1]!map_alpha2[#Data],2,FALSE))</f>
        <v>Bahrain</v>
      </c>
      <c r="C269" s="17">
        <f>IF([1]Allegations!U270="","",[1]Allegations!U270)</f>
        <v>43839</v>
      </c>
      <c r="D269" s="18" t="str">
        <f>IF([1]Allegations!B270="","",HYPERLINK([1]Allegations!B270))</f>
        <v>https://www.business-humanrights.org/en/latest-news/bahrain-striking-hotel-employees-allegedly-unpaid-for-eight-months/</v>
      </c>
      <c r="E269" t="str">
        <f>IF([1]Allegations!M270="","",[1]Allegations!M270)</f>
        <v>News outlet</v>
      </c>
      <c r="F269" t="str">
        <f>IF([1]Allegations!L270="","",[1]Allegations!L270)</f>
        <v>Migrant &amp; immigrant workers (Unknown Number - BD - Hotel);Migrant &amp; immigrant workers (Unknown Number - IN - Hotel);Migrant &amp; immigrant workers (Unknown Number - KE - Hotel);Migrant &amp; immigrant workers (Unknown Number - PK - Hotel)</v>
      </c>
      <c r="G269">
        <f>IF([1]Allegations!T270="","",[1]Allegations!T270)</f>
        <v>20</v>
      </c>
      <c r="H269" t="str">
        <f>IF([1]Allegations!X270="","",[1]Allegations!X270)</f>
        <v>In January 2020, 20 migrant workers employed by a hotel in Manama alleged that they had not been paid since May 2019. Electricity was disconnected from their labour accommodation, and the men were unable to support their families dependent on remittances.</v>
      </c>
      <c r="I269" s="1" t="str">
        <f>IF([1]Allegations!K270="","",[1]Allegations!K270)</f>
        <v>Non-payment of Wages;Precarious/unsuitable living conditions</v>
      </c>
      <c r="J269" t="str">
        <f>IF([1]Allegations!C270="","",[1]Allegations!C270)</f>
        <v/>
      </c>
      <c r="K269" t="str">
        <f>IF([1]Allegations!F270="","",[1]Allegations!F270)</f>
        <v/>
      </c>
      <c r="L269" t="str">
        <f>IF([1]Allegations!G270="","",[1]Allegations!G270)</f>
        <v/>
      </c>
      <c r="M269" t="str">
        <f>IF([1]Allegations!H270="","",[1]Allegations!H270)</f>
        <v/>
      </c>
      <c r="N269" t="str">
        <f>IF([1]Allegations!I270="","",[1]Allegations!I270)</f>
        <v/>
      </c>
      <c r="O269" s="1" t="str">
        <f>IF([1]Allegations!J270="","",[1]Allegations!J270)</f>
        <v>Not Reported (Employer - Hotel)</v>
      </c>
      <c r="P269" t="str">
        <f>IF([1]Allegations!N270="","",[1]Allegations!N270)</f>
        <v>No</v>
      </c>
      <c r="Q269" t="str">
        <f>IF([1]Allegations!O270="","",[1]Allegations!O270)</f>
        <v/>
      </c>
      <c r="R269" s="18" t="str">
        <f>IF(AND([1]Allegations!R270="",[1]Allegations!P270=""),"",IF(AND(NOT([1]Allegations!R270=""),[1]Allegations!P270=""),HYPERLINK([1]Allegations!R270),HYPERLINK([1]Allegations!P270)))</f>
        <v/>
      </c>
      <c r="S269" s="1" t="str">
        <f>IF([1]Allegations!Q270="","",[1]Allegations!Q270)</f>
        <v>The workers took strike action to protest the delayto wages. The workers registered complaints with the police and the Labour and Social Development Ministry. The hotel ignored repetaed summons, failing to attend three meetings with labour officials, and the company was blacklisted by the Ministry. It was repoorted that the Ministry would assist the men to obtain their owed salaries.</v>
      </c>
      <c r="T269" t="str">
        <f t="shared" si="36"/>
        <v>x</v>
      </c>
      <c r="U269" t="str">
        <f t="shared" si="37"/>
        <v/>
      </c>
      <c r="V269" t="str">
        <f t="shared" si="38"/>
        <v/>
      </c>
      <c r="W269" t="str">
        <f t="shared" si="39"/>
        <v>x</v>
      </c>
      <c r="X269" t="str">
        <f t="shared" si="40"/>
        <v/>
      </c>
      <c r="Y269" t="str">
        <f t="shared" si="41"/>
        <v/>
      </c>
      <c r="Z269" t="str">
        <f t="shared" si="42"/>
        <v/>
      </c>
      <c r="AA269" s="1" t="str">
        <f t="shared" si="43"/>
        <v/>
      </c>
      <c r="AB269" s="19" t="str">
        <f t="shared" si="44"/>
        <v>Hotel</v>
      </c>
    </row>
    <row r="270" spans="1:28" x14ac:dyDescent="0.25">
      <c r="A270" s="1">
        <f>[1]Allegations!V271</f>
        <v>2080</v>
      </c>
      <c r="B270" t="str">
        <f>IF([1]Allegations!S271="Location unknown","Location unknown",VLOOKUP([1]Allegations!S271,[1]!map_alpha2[#Data],2,FALSE))</f>
        <v>United Arab Emirates</v>
      </c>
      <c r="C270" s="17">
        <f>IF([1]Allegations!U271="","",[1]Allegations!U271)</f>
        <v>43844</v>
      </c>
      <c r="D270" s="18" t="str">
        <f>IF([1]Allegations!B271="","",HYPERLINK([1]Allegations!B271))</f>
        <v>https://www.business-humanrights.org/en/latest-news/uae-indian-carpenter-repatriated-after-being-left-jobless-and-stranded/</v>
      </c>
      <c r="E270" t="str">
        <f>IF([1]Allegations!M271="","",[1]Allegations!M271)</f>
        <v>News outlet</v>
      </c>
      <c r="F270" t="str">
        <f>IF([1]Allegations!L271="","",[1]Allegations!L271)</f>
        <v>Migrant &amp; immigrant workers (1 - IN - Construction);Migrant &amp; immigrant workers (Unknown Number - EG - Construction)</v>
      </c>
      <c r="G270">
        <f>IF([1]Allegations!T271="","",[1]Allegations!T271)</f>
        <v>1</v>
      </c>
      <c r="H270" t="str">
        <f>IF([1]Allegations!X271="","",[1]Allegations!X271)</f>
        <v>An Indian migrant carpenter who arrived for work in 2016, was stranded in the UAE without a job, money, food and accommodation two years after taking his job. His passport was taken away and his visa expired in 2018. He had to leave his labour accommodation and was dependent on charity. His employer also reported him for absconding illegally.</v>
      </c>
      <c r="I270" s="1" t="str">
        <f>IF([1]Allegations!K271="","",[1]Allegations!K271)</f>
        <v>Failing to renew visas;Non-payment of Wages;Precarious/unsuitable living conditions;Restricted Mobility;Right to food;Withholding Passports</v>
      </c>
      <c r="J270" t="str">
        <f>IF([1]Allegations!C271="","",[1]Allegations!C271)</f>
        <v/>
      </c>
      <c r="K270" t="str">
        <f>IF([1]Allegations!F271="","",[1]Allegations!F271)</f>
        <v/>
      </c>
      <c r="L270" t="str">
        <f>IF([1]Allegations!G271="","",[1]Allegations!G271)</f>
        <v/>
      </c>
      <c r="M270" t="str">
        <f>IF([1]Allegations!H271="","",[1]Allegations!H271)</f>
        <v/>
      </c>
      <c r="N270" t="str">
        <f>IF([1]Allegations!I271="","",[1]Allegations!I271)</f>
        <v/>
      </c>
      <c r="O270" s="1" t="str">
        <f>IF([1]Allegations!J271="","",[1]Allegations!J271)</f>
        <v>Not Reported (Employer - Construction)</v>
      </c>
      <c r="P270" t="str">
        <f>IF([1]Allegations!N271="","",[1]Allegations!N271)</f>
        <v>No</v>
      </c>
      <c r="Q270" t="str">
        <f>IF([1]Allegations!O271="","",[1]Allegations!O271)</f>
        <v/>
      </c>
      <c r="R270" s="18" t="str">
        <f>IF(AND([1]Allegations!R271="",[1]Allegations!P271=""),"",IF(AND(NOT([1]Allegations!R271=""),[1]Allegations!P271=""),HYPERLINK([1]Allegations!R271),HYPERLINK([1]Allegations!P271)))</f>
        <v/>
      </c>
      <c r="S270" s="1" t="str">
        <f>IF([1]Allegations!Q271="","",[1]Allegations!Q271)</f>
        <v>The worker was repatriated in 2020 after his case was reported to the Indian embassy and taken up by a social worker, The consulate arranged for him to leave the country.</v>
      </c>
      <c r="T270" t="str">
        <f t="shared" si="36"/>
        <v>x</v>
      </c>
      <c r="U270" t="str">
        <f t="shared" si="37"/>
        <v>x</v>
      </c>
      <c r="V270" t="str">
        <f t="shared" si="38"/>
        <v/>
      </c>
      <c r="W270" t="str">
        <f t="shared" si="39"/>
        <v>x</v>
      </c>
      <c r="X270" t="str">
        <f t="shared" si="40"/>
        <v/>
      </c>
      <c r="Y270" t="str">
        <f t="shared" si="41"/>
        <v/>
      </c>
      <c r="Z270" t="str">
        <f t="shared" si="42"/>
        <v/>
      </c>
      <c r="AA270" s="1" t="str">
        <f t="shared" si="43"/>
        <v/>
      </c>
      <c r="AB270" s="19" t="str">
        <f t="shared" si="44"/>
        <v>Construction</v>
      </c>
    </row>
    <row r="271" spans="1:28" x14ac:dyDescent="0.25">
      <c r="A271" s="1">
        <f>[1]Allegations!V272</f>
        <v>2079</v>
      </c>
      <c r="B271" t="str">
        <f>IF([1]Allegations!S272="Location unknown","Location unknown",VLOOKUP([1]Allegations!S272,[1]!map_alpha2[#Data],2,FALSE))</f>
        <v>United Arab Emirates</v>
      </c>
      <c r="C271" s="17">
        <f>IF([1]Allegations!U272="","",[1]Allegations!U272)</f>
        <v>43845</v>
      </c>
      <c r="D271" s="18" t="str">
        <f>IF([1]Allegations!B272="","",HYPERLINK([1]Allegations!B272))</f>
        <v>https://www.business-humanrights.org/en/latest-news/uae-employers-using-tourist-visa-scams-to-trap-indian-migrants-in-abusive-work/</v>
      </c>
      <c r="E271" t="str">
        <f>IF([1]Allegations!M272="","",[1]Allegations!M272)</f>
        <v>News outlet</v>
      </c>
      <c r="F271" t="str">
        <f>IF([1]Allegations!L272="","",[1]Allegations!L272)</f>
        <v>Migrant &amp; immigrant workers (1 - IN - Retail)</v>
      </c>
      <c r="G271">
        <f>IF([1]Allegations!T272="","",[1]Allegations!T272)</f>
        <v>1</v>
      </c>
      <c r="H271" t="str">
        <f>IF([1]Allegations!X272="","",[1]Allegations!X272)</f>
        <v>In January 2019, Reuters reported on the increasing incidence of exploitative UAE employers using tourist visas to hire Indian migrant workers who are then afraid to reveal their irregular status and are left vulnerable to abuse._x000D_
_x000D_
In one case, a worker lodged a police complaint in his home state of Telangana against a job agent who arranged a supermarket job for him on a visit visa. He was forced to work 16 hour days without over time and was paid less than the promised salary. He was also threatened by his employer.</v>
      </c>
      <c r="I271" s="1" t="str">
        <f>IF([1]Allegations!K272="","",[1]Allegations!K272)</f>
        <v>Contract Substitution;Failing to renew visas;Intimidation &amp; Threats;Non-payment of Wages;Restricted Mobility</v>
      </c>
      <c r="J271" t="str">
        <f>IF([1]Allegations!C272="","",[1]Allegations!C272)</f>
        <v/>
      </c>
      <c r="K271" t="str">
        <f>IF([1]Allegations!F272="","",[1]Allegations!F272)</f>
        <v/>
      </c>
      <c r="L271" t="str">
        <f>IF([1]Allegations!G272="","",[1]Allegations!G272)</f>
        <v/>
      </c>
      <c r="M271" t="str">
        <f>IF([1]Allegations!H272="","",[1]Allegations!H272)</f>
        <v/>
      </c>
      <c r="N271" t="str">
        <f>IF([1]Allegations!I272="","",[1]Allegations!I272)</f>
        <v/>
      </c>
      <c r="O271" s="1" t="str">
        <f>IF([1]Allegations!J272="","",[1]Allegations!J272)</f>
        <v>Not Reported (Employer - Retail)</v>
      </c>
      <c r="P271" t="str">
        <f>IF([1]Allegations!N272="","",[1]Allegations!N272)</f>
        <v>No</v>
      </c>
      <c r="Q271" t="str">
        <f>IF([1]Allegations!O272="","",[1]Allegations!O272)</f>
        <v/>
      </c>
      <c r="R271" s="18" t="str">
        <f>IF(AND([1]Allegations!R272="",[1]Allegations!P272=""),"",IF(AND(NOT([1]Allegations!R272=""),[1]Allegations!P272=""),HYPERLINK([1]Allegations!R272),HYPERLINK([1]Allegations!P272)))</f>
        <v/>
      </c>
      <c r="S271" s="1" t="str">
        <f>IF([1]Allegations!Q272="","",[1]Allegations!Q272)</f>
        <v>Local police in the worker's home state of Telangana arrested the recruitment agent responsible for fraud. They also launched awareness raising campaigns in villages. It was not reported whether the UAE employer was held responsible or not.</v>
      </c>
      <c r="T271" t="str">
        <f t="shared" si="36"/>
        <v>x</v>
      </c>
      <c r="U271" t="str">
        <f t="shared" si="37"/>
        <v>x</v>
      </c>
      <c r="V271" t="str">
        <f t="shared" si="38"/>
        <v/>
      </c>
      <c r="W271" t="str">
        <f t="shared" si="39"/>
        <v/>
      </c>
      <c r="X271" t="str">
        <f t="shared" si="40"/>
        <v>x</v>
      </c>
      <c r="Y271" t="str">
        <f t="shared" si="41"/>
        <v/>
      </c>
      <c r="Z271" t="str">
        <f t="shared" si="42"/>
        <v/>
      </c>
      <c r="AA271" s="1" t="str">
        <f t="shared" si="43"/>
        <v/>
      </c>
      <c r="AB271" s="19" t="str">
        <f t="shared" si="44"/>
        <v>Retail</v>
      </c>
    </row>
    <row r="272" spans="1:28" x14ac:dyDescent="0.25">
      <c r="A272" s="1">
        <f>[1]Allegations!V273</f>
        <v>2075</v>
      </c>
      <c r="B272" t="str">
        <f>IF([1]Allegations!S273="Location unknown","Location unknown",VLOOKUP([1]Allegations!S273,[1]!map_alpha2[#Data],2,FALSE))</f>
        <v>United Arab Emirates</v>
      </c>
      <c r="C272" s="17">
        <f>IF([1]Allegations!U273="","",[1]Allegations!U273)</f>
        <v>43795</v>
      </c>
      <c r="D272" s="18" t="str">
        <f>IF([1]Allegations!B273="","",HYPERLINK([1]Allegations!B273))</f>
        <v>https://www.business-humanrights.org/en/latest-news/uae-indian-employee-faces-threats-of-retaliation-from-previous-employer-after-alleging-delayed-wages/</v>
      </c>
      <c r="E272" t="str">
        <f>IF([1]Allegations!M273="","",[1]Allegations!M273)</f>
        <v>News outlet</v>
      </c>
      <c r="F272" t="str">
        <f>IF([1]Allegations!L273="","",[1]Allegations!L273)</f>
        <v>Migrant &amp; immigrant workers (1 - IN - Finance &amp; banking)</v>
      </c>
      <c r="G272">
        <f>IF([1]Allegations!T273="","",[1]Allegations!T273)</f>
        <v>1</v>
      </c>
      <c r="H272" t="str">
        <f>IF([1]Allegations!X273="","",[1]Allegations!X273)</f>
        <v>A worker who was born and raised in Dubai worked in the emirate for seven years before quitting their job following several months of non-payment of wages. They were also awaiting payment of end-of-service benefits. To cover bills and living costs they took a bank loan which has since filed a criminal case against them when a cheque bounced. They are facing a travel ban despite their ex-employer stating the company owes them Dh 90,000 (USD24,500). Their employer has threatened to declare themselves bankrupt and abscond without paying the worker what is owed. Their visa has since expired, they face a travel ban from Dubai and they face challenges in paying their debts in Dubai.</v>
      </c>
      <c r="I272" s="1" t="str">
        <f>IF([1]Allegations!K273="","",[1]Allegations!K273)</f>
        <v>Intimidation &amp; Threats;Non-payment of Wages;Restricted Mobility</v>
      </c>
      <c r="J272" t="str">
        <f>IF([1]Allegations!C273="","",[1]Allegations!C273)</f>
        <v/>
      </c>
      <c r="K272" t="str">
        <f>IF([1]Allegations!F273="","",[1]Allegations!F273)</f>
        <v/>
      </c>
      <c r="L272" t="str">
        <f>IF([1]Allegations!G273="","",[1]Allegations!G273)</f>
        <v/>
      </c>
      <c r="M272" t="str">
        <f>IF([1]Allegations!H273="","",[1]Allegations!H273)</f>
        <v/>
      </c>
      <c r="N272" t="str">
        <f>IF([1]Allegations!I273="","",[1]Allegations!I273)</f>
        <v/>
      </c>
      <c r="O272" s="1" t="str">
        <f>IF([1]Allegations!J273="","",[1]Allegations!J273)</f>
        <v>Not Reported (Employer - Finance &amp; banking)</v>
      </c>
      <c r="P272" t="str">
        <f>IF([1]Allegations!N273="","",[1]Allegations!N273)</f>
        <v>No</v>
      </c>
      <c r="Q272" t="str">
        <f>IF([1]Allegations!O273="","",[1]Allegations!O273)</f>
        <v/>
      </c>
      <c r="R272" s="18" t="str">
        <f>IF(AND([1]Allegations!R273="",[1]Allegations!P273=""),"",IF(AND(NOT([1]Allegations!R273=""),[1]Allegations!P273=""),HYPERLINK([1]Allegations!R273),HYPERLINK([1]Allegations!P273)))</f>
        <v/>
      </c>
      <c r="S272" s="1" t="str">
        <f>IF([1]Allegations!Q273="","",[1]Allegations!Q273)</f>
        <v>None reported.</v>
      </c>
      <c r="T272" t="str">
        <f t="shared" si="36"/>
        <v>x</v>
      </c>
      <c r="U272" t="str">
        <f t="shared" si="37"/>
        <v>x</v>
      </c>
      <c r="V272" t="str">
        <f t="shared" si="38"/>
        <v/>
      </c>
      <c r="W272" t="str">
        <f t="shared" si="39"/>
        <v/>
      </c>
      <c r="X272" t="str">
        <f t="shared" si="40"/>
        <v>x</v>
      </c>
      <c r="Y272" t="str">
        <f t="shared" si="41"/>
        <v/>
      </c>
      <c r="Z272" t="str">
        <f t="shared" si="42"/>
        <v/>
      </c>
      <c r="AA272" s="1" t="str">
        <f t="shared" si="43"/>
        <v/>
      </c>
      <c r="AB272" s="19" t="str">
        <f t="shared" si="44"/>
        <v>Finance &amp; banking</v>
      </c>
    </row>
    <row r="273" spans="1:28" x14ac:dyDescent="0.25">
      <c r="A273" s="1">
        <f>[1]Allegations!V274</f>
        <v>2071</v>
      </c>
      <c r="B273" t="str">
        <f>IF([1]Allegations!S274="Location unknown","Location unknown",VLOOKUP([1]Allegations!S274,[1]!map_alpha2[#Data],2,FALSE))</f>
        <v>Saudi Arabia</v>
      </c>
      <c r="C273" s="17">
        <f>IF([1]Allegations!U274="","",[1]Allegations!U274)</f>
        <v>43342</v>
      </c>
      <c r="D273" s="18" t="str">
        <f>IF([1]Allegations!B274="","",HYPERLINK([1]Allegations!B274))</f>
        <v>https://www.business-humanrights.org/en/latest-news/saudi-arabia-worker-killed-at-steel-plant-government-agencies-launch-investigation/</v>
      </c>
      <c r="E273" t="str">
        <f>IF([1]Allegations!M274="","",[1]Allegations!M274)</f>
        <v>News outlet</v>
      </c>
      <c r="F273" t="str">
        <f>IF([1]Allegations!L274="","",[1]Allegations!L274)</f>
        <v>Migrant &amp; immigrant workers (Unknown Number - Unknown Location - Metals &amp; steel)</v>
      </c>
      <c r="G273">
        <f>IF([1]Allegations!T274="","",[1]Allegations!T274)</f>
        <v>1</v>
      </c>
      <c r="H273" t="str">
        <f>IF([1]Allegations!X274="","",[1]Allegations!X274)</f>
        <v>A worker at a steel plant in Rabigh was killed in a fire that broke out from a crude oil tank at the plant. The incident was referred to the police.</v>
      </c>
      <c r="I273" s="1" t="str">
        <f>IF([1]Allegations!K274="","",[1]Allegations!K274)</f>
        <v>Deaths;Health: General (including workplace health &amp; safety)</v>
      </c>
      <c r="J273" t="str">
        <f>IF([1]Allegations!C274="","",[1]Allegations!C274)</f>
        <v/>
      </c>
      <c r="K273" t="str">
        <f>IF([1]Allegations!F274="","",[1]Allegations!F274)</f>
        <v/>
      </c>
      <c r="L273" t="str">
        <f>IF([1]Allegations!G274="","",[1]Allegations!G274)</f>
        <v/>
      </c>
      <c r="M273" t="str">
        <f>IF([1]Allegations!H274="","",[1]Allegations!H274)</f>
        <v/>
      </c>
      <c r="N273" t="str">
        <f>IF([1]Allegations!I274="","",[1]Allegations!I274)</f>
        <v/>
      </c>
      <c r="O273" s="1" t="str">
        <f>IF([1]Allegations!J274="","",[1]Allegations!J274)</f>
        <v>Not Reported (Employer - Metals &amp; steel)</v>
      </c>
      <c r="P273" t="str">
        <f>IF([1]Allegations!N274="","",[1]Allegations!N274)</f>
        <v>No</v>
      </c>
      <c r="Q273" t="str">
        <f>IF([1]Allegations!O274="","",[1]Allegations!O274)</f>
        <v/>
      </c>
      <c r="R273" s="18" t="str">
        <f>IF(AND([1]Allegations!R274="",[1]Allegations!P274=""),"",IF(AND(NOT([1]Allegations!R274=""),[1]Allegations!P274=""),HYPERLINK([1]Allegations!R274),HYPERLINK([1]Allegations!P274)))</f>
        <v/>
      </c>
      <c r="S273" s="1" t="str">
        <f>IF([1]Allegations!Q274="","",[1]Allegations!Q274)</f>
        <v>A criminal investigation was launched by police.</v>
      </c>
      <c r="T273" t="str">
        <f t="shared" si="36"/>
        <v/>
      </c>
      <c r="U273" t="str">
        <f t="shared" si="37"/>
        <v/>
      </c>
      <c r="V273" t="str">
        <f t="shared" si="38"/>
        <v>x</v>
      </c>
      <c r="W273" t="str">
        <f t="shared" si="39"/>
        <v/>
      </c>
      <c r="X273" t="str">
        <f t="shared" si="40"/>
        <v/>
      </c>
      <c r="Y273" t="str">
        <f t="shared" si="41"/>
        <v/>
      </c>
      <c r="Z273" t="str">
        <f t="shared" si="42"/>
        <v/>
      </c>
      <c r="AA273" s="1" t="str">
        <f t="shared" si="43"/>
        <v>x</v>
      </c>
      <c r="AB273" s="19" t="str">
        <f t="shared" si="44"/>
        <v>Metals &amp; steel</v>
      </c>
    </row>
    <row r="274" spans="1:28" x14ac:dyDescent="0.25">
      <c r="A274" s="1">
        <f>[1]Allegations!V275</f>
        <v>2062</v>
      </c>
      <c r="B274" t="str">
        <f>IF([1]Allegations!S275="Location unknown","Location unknown",VLOOKUP([1]Allegations!S275,[1]!map_alpha2[#Data],2,FALSE))</f>
        <v>Bahrain</v>
      </c>
      <c r="C274" s="17">
        <f>IF([1]Allegations!U275="","",[1]Allegations!U275)</f>
        <v>43304</v>
      </c>
      <c r="D274" s="18" t="str">
        <f>IF([1]Allegations!B275="","",HYPERLINK([1]Allegations!B275))</f>
        <v>https://www.business-humanrights.org/en/latest-news/bahrain-over-100-migrant-workers-stranded-without-pay-for-a-year/</v>
      </c>
      <c r="E274" t="str">
        <f>IF([1]Allegations!M275="","",[1]Allegations!M275)</f>
        <v>News outlet</v>
      </c>
      <c r="F274" t="str">
        <f>IF([1]Allegations!L275="","",[1]Allegations!L275)</f>
        <v>Migrant &amp; immigrant workers (120 - Unknown Location - Construction)</v>
      </c>
      <c r="G274">
        <f>IF([1]Allegations!T275="","",[1]Allegations!T275)</f>
        <v>120</v>
      </c>
      <c r="H274" t="str">
        <f>IF([1]Allegations!X275="","",[1]Allegations!X275)</f>
        <v>120 migrant workers who worked for over 16 hours a day, mainly in construction, were stranded without pay for a year. The workers were employed by two unnamed contractors and took their case to the Labour Court demanding action. The workers were also going without food, were unable to pay medical bills and lacked valid visas.</v>
      </c>
      <c r="I274" s="1" t="str">
        <f>IF([1]Allegations!K275="","",[1]Allegations!K275)</f>
        <v>Failing to renew visas;Health: General (including workplace health &amp; safety);Non-payment of Wages;Right to food</v>
      </c>
      <c r="J274" t="str">
        <f>IF([1]Allegations!C275="","",[1]Allegations!C275)</f>
        <v/>
      </c>
      <c r="K274" t="str">
        <f>IF([1]Allegations!F275="","",[1]Allegations!F275)</f>
        <v/>
      </c>
      <c r="L274" t="str">
        <f>IF([1]Allegations!G275="","",[1]Allegations!G275)</f>
        <v/>
      </c>
      <c r="M274" t="str">
        <f>IF([1]Allegations!H275="","",[1]Allegations!H275)</f>
        <v/>
      </c>
      <c r="N274" t="str">
        <f>IF([1]Allegations!I275="","",[1]Allegations!I275)</f>
        <v/>
      </c>
      <c r="O274" s="1" t="str">
        <f>IF([1]Allegations!J275="","",[1]Allegations!J275)</f>
        <v>Not Reported (Employer - Construction)</v>
      </c>
      <c r="P274" t="str">
        <f>IF([1]Allegations!N275="","",[1]Allegations!N275)</f>
        <v>No</v>
      </c>
      <c r="Q274" t="str">
        <f>IF([1]Allegations!O275="","",[1]Allegations!O275)</f>
        <v/>
      </c>
      <c r="R274" s="18" t="str">
        <f>IF(AND([1]Allegations!R275="",[1]Allegations!P275=""),"",IF(AND(NOT([1]Allegations!R275=""),[1]Allegations!P275=""),HYPERLINK([1]Allegations!R275),HYPERLINK([1]Allegations!P275)))</f>
        <v/>
      </c>
      <c r="S274" s="1" t="str">
        <f>IF([1]Allegations!Q275="","",[1]Allegations!Q275)</f>
        <v>Workers staged a protest march to the Labour Court. The Labour Ministry in Bahrain said it is involved in helping the workers through the Labour Court.</v>
      </c>
      <c r="T274" t="str">
        <f t="shared" si="36"/>
        <v>x</v>
      </c>
      <c r="U274" t="str">
        <f t="shared" si="37"/>
        <v>x</v>
      </c>
      <c r="V274" t="str">
        <f t="shared" si="38"/>
        <v>x</v>
      </c>
      <c r="W274" t="str">
        <f t="shared" si="39"/>
        <v>x</v>
      </c>
      <c r="X274" t="str">
        <f t="shared" si="40"/>
        <v/>
      </c>
      <c r="Y274" t="str">
        <f t="shared" si="41"/>
        <v/>
      </c>
      <c r="Z274" t="str">
        <f t="shared" si="42"/>
        <v/>
      </c>
      <c r="AA274" s="1" t="str">
        <f t="shared" si="43"/>
        <v/>
      </c>
      <c r="AB274" s="19" t="str">
        <f t="shared" si="44"/>
        <v>Construction</v>
      </c>
    </row>
    <row r="275" spans="1:28" x14ac:dyDescent="0.25">
      <c r="A275" s="1">
        <f>[1]Allegations!V276</f>
        <v>2055</v>
      </c>
      <c r="B275" t="str">
        <f>IF([1]Allegations!S276="Location unknown","Location unknown",VLOOKUP([1]Allegations!S276,[1]!map_alpha2[#Data],2,FALSE))</f>
        <v>United Arab Emirates</v>
      </c>
      <c r="C275" s="17">
        <f>IF([1]Allegations!U276="","",[1]Allegations!U276)</f>
        <v>43751</v>
      </c>
      <c r="D275" s="18" t="str">
        <f>IF([1]Allegations!B276="","",HYPERLINK([1]Allegations!B276))</f>
        <v>https://www.business-humanrights.org/en/latest-news/uae-sleeping-pakistani-construction-worker-crushed-to-death-on-sharjah-site/</v>
      </c>
      <c r="E275" t="str">
        <f>IF([1]Allegations!M276="","",[1]Allegations!M276)</f>
        <v>News outlet</v>
      </c>
      <c r="F275" t="str">
        <f>IF([1]Allegations!L276="","",[1]Allegations!L276)</f>
        <v>Migrant &amp; immigrant workers (1 - PK - Construction)</v>
      </c>
      <c r="G275">
        <f>IF([1]Allegations!T276="","",[1]Allegations!T276)</f>
        <v>1</v>
      </c>
      <c r="H275" t="str">
        <f>IF([1]Allegations!X276="","",[1]Allegations!X276)</f>
        <v>A Pakistani worker who was sleeping beneath a bulldozer was crushed to death when a fellow worker started it and failed to see him, running over him.</v>
      </c>
      <c r="I275" s="1" t="str">
        <f>IF([1]Allegations!K276="","",[1]Allegations!K276)</f>
        <v>Deaths;Health: General (including workplace health &amp; safety)</v>
      </c>
      <c r="J275" t="str">
        <f>IF([1]Allegations!C276="","",[1]Allegations!C276)</f>
        <v/>
      </c>
      <c r="K275" t="str">
        <f>IF([1]Allegations!F276="","",[1]Allegations!F276)</f>
        <v/>
      </c>
      <c r="L275" t="str">
        <f>IF([1]Allegations!G276="","",[1]Allegations!G276)</f>
        <v/>
      </c>
      <c r="M275" t="str">
        <f>IF([1]Allegations!H276="","",[1]Allegations!H276)</f>
        <v/>
      </c>
      <c r="N275" t="str">
        <f>IF([1]Allegations!I276="","",[1]Allegations!I276)</f>
        <v/>
      </c>
      <c r="O275" s="1" t="str">
        <f>IF([1]Allegations!J276="","",[1]Allegations!J276)</f>
        <v>Not Reported (Employer - Construction)</v>
      </c>
      <c r="P275" t="str">
        <f>IF([1]Allegations!N276="","",[1]Allegations!N276)</f>
        <v>No</v>
      </c>
      <c r="Q275" t="str">
        <f>IF([1]Allegations!O276="","",[1]Allegations!O276)</f>
        <v/>
      </c>
      <c r="R275" s="18" t="str">
        <f>IF(AND([1]Allegations!R276="",[1]Allegations!P276=""),"",IF(AND(NOT([1]Allegations!R276=""),[1]Allegations!P276=""),HYPERLINK([1]Allegations!R276),HYPERLINK([1]Allegations!P276)))</f>
        <v/>
      </c>
      <c r="S275" s="1" t="str">
        <f>IF([1]Allegations!Q276="","",[1]Allegations!Q276)</f>
        <v>The incident was reported to the police and the body was taken to the Al Dhaid Hospital. At the time of reporting, the police investigation was still ongoing.</v>
      </c>
      <c r="T275" t="str">
        <f t="shared" si="36"/>
        <v/>
      </c>
      <c r="U275" t="str">
        <f t="shared" si="37"/>
        <v/>
      </c>
      <c r="V275" t="str">
        <f t="shared" si="38"/>
        <v>x</v>
      </c>
      <c r="W275" t="str">
        <f t="shared" si="39"/>
        <v/>
      </c>
      <c r="X275" t="str">
        <f t="shared" si="40"/>
        <v/>
      </c>
      <c r="Y275" t="str">
        <f t="shared" si="41"/>
        <v/>
      </c>
      <c r="Z275" t="str">
        <f t="shared" si="42"/>
        <v/>
      </c>
      <c r="AA275" s="1" t="str">
        <f t="shared" si="43"/>
        <v>x</v>
      </c>
      <c r="AB275" s="19" t="str">
        <f t="shared" si="44"/>
        <v>Construction</v>
      </c>
    </row>
    <row r="276" spans="1:28" x14ac:dyDescent="0.25">
      <c r="A276" s="1">
        <f>[1]Allegations!V277</f>
        <v>2054</v>
      </c>
      <c r="B276" t="str">
        <f>IF([1]Allegations!S277="Location unknown","Location unknown",VLOOKUP([1]Allegations!S277,[1]!map_alpha2[#Data],2,FALSE))</f>
        <v>Bahrain</v>
      </c>
      <c r="C276" s="17">
        <f>IF([1]Allegations!U277="","",[1]Allegations!U277)</f>
        <v>43732</v>
      </c>
      <c r="D276" s="18" t="str">
        <f>IF([1]Allegations!B277="","",HYPERLINK([1]Allegations!B277))</f>
        <v>https://www.business-humanrights.org/en/latest-news/bahrain-agricultural-migrant-workers-face-multiple-labour-abuses-lack-awareness-of-their-rights/</v>
      </c>
      <c r="E276" t="str">
        <f>IF([1]Allegations!M277="","",[1]Allegations!M277)</f>
        <v>NGO</v>
      </c>
      <c r="F276" t="str">
        <f>IF([1]Allegations!L277="","",[1]Allegations!L277)</f>
        <v>Migrant &amp; immigrant workers (14 - BD - Agriculture &amp; livestock);Migrant &amp; immigrant workers (2 - PK - Agriculture &amp; livestock);Migrant &amp; immigrant workers (4 - IN - Agriculture &amp; livestock)</v>
      </c>
      <c r="G276">
        <f>IF([1]Allegations!T277="","",[1]Allegations!T277)</f>
        <v>80</v>
      </c>
      <c r="H276" t="str">
        <f>IF([1]Allegations!X277="","",[1]Allegations!X277)</f>
        <v>On visiting five farms around Bahrain, the NGO Migrant Rights found workers subject to various forms of labour abuses include cramped living conditions, irregular wage payment, long and erratic hours, and lack of weekly and annual paid leave.</v>
      </c>
      <c r="I276" s="1" t="str">
        <f>IF([1]Allegations!K277="","",[1]Allegations!K277)</f>
        <v>Health: General (including workplace health &amp; safety);Non-payment of Wages;Precarious/unsuitable living conditions;Recruitment Fees;Right to food</v>
      </c>
      <c r="J276" t="str">
        <f>IF([1]Allegations!C277="","",[1]Allegations!C277)</f>
        <v/>
      </c>
      <c r="K276" t="str">
        <f>IF([1]Allegations!F277="","",[1]Allegations!F277)</f>
        <v/>
      </c>
      <c r="L276" t="str">
        <f>IF([1]Allegations!G277="","",[1]Allegations!G277)</f>
        <v/>
      </c>
      <c r="M276" t="str">
        <f>IF([1]Allegations!H277="","",[1]Allegations!H277)</f>
        <v/>
      </c>
      <c r="N276" t="str">
        <f>IF([1]Allegations!I277="","",[1]Allegations!I277)</f>
        <v/>
      </c>
      <c r="O276" s="1" t="str">
        <f>IF([1]Allegations!J277="","",[1]Allegations!J277)</f>
        <v>Not Reported (Employer - Agriculture &amp; livestock)</v>
      </c>
      <c r="P276" t="str">
        <f>IF([1]Allegations!N277="","",[1]Allegations!N277)</f>
        <v>No</v>
      </c>
      <c r="Q276" t="str">
        <f>IF([1]Allegations!O277="","",[1]Allegations!O277)</f>
        <v/>
      </c>
      <c r="R276" s="18" t="str">
        <f>IF(AND([1]Allegations!R277="",[1]Allegations!P277=""),"",IF(AND(NOT([1]Allegations!R277=""),[1]Allegations!P277=""),HYPERLINK([1]Allegations!R277),HYPERLINK([1]Allegations!P277)))</f>
        <v/>
      </c>
      <c r="S276" s="1" t="str">
        <f>IF([1]Allegations!Q277="","",[1]Allegations!Q277)</f>
        <v>None reported.</v>
      </c>
      <c r="T276" t="str">
        <f t="shared" si="36"/>
        <v>x</v>
      </c>
      <c r="U276" t="str">
        <f t="shared" si="37"/>
        <v/>
      </c>
      <c r="V276" t="str">
        <f t="shared" si="38"/>
        <v>x</v>
      </c>
      <c r="W276" t="str">
        <f t="shared" si="39"/>
        <v>x</v>
      </c>
      <c r="X276" t="str">
        <f t="shared" si="40"/>
        <v/>
      </c>
      <c r="Y276" t="str">
        <f t="shared" si="41"/>
        <v/>
      </c>
      <c r="Z276" t="str">
        <f t="shared" si="42"/>
        <v/>
      </c>
      <c r="AA276" s="1" t="str">
        <f t="shared" si="43"/>
        <v/>
      </c>
      <c r="AB276" s="19" t="str">
        <f t="shared" si="44"/>
        <v>Agriculture &amp; livestock</v>
      </c>
    </row>
    <row r="277" spans="1:28" x14ac:dyDescent="0.25">
      <c r="A277" s="1">
        <f>[1]Allegations!V278</f>
        <v>2049</v>
      </c>
      <c r="B277" t="str">
        <f>IF([1]Allegations!S278="Location unknown","Location unknown",VLOOKUP([1]Allegations!S278,[1]!map_alpha2[#Data],2,FALSE))</f>
        <v>Saudi Arabia</v>
      </c>
      <c r="C277" s="17">
        <f>IF([1]Allegations!U278="","",[1]Allegations!U278)</f>
        <v>43728</v>
      </c>
      <c r="D277" s="18" t="str">
        <f>IF([1]Allegations!B278="","",HYPERLINK([1]Allegations!B278))</f>
        <v>https://www.business-humanrights.org/en/latest-news/saudi-arabia-alleged-recruitment-company-mismanagement-leaves-61-indian-workers-without-pay-or-visas/</v>
      </c>
      <c r="E277" t="str">
        <f>IF([1]Allegations!M278="","",[1]Allegations!M278)</f>
        <v>News outlet</v>
      </c>
      <c r="F277" t="str">
        <f>IF([1]Allegations!L278="","",[1]Allegations!L278)</f>
        <v>Migrant &amp; immigrant workers (61 - IN - Unknown Sector)</v>
      </c>
      <c r="G277">
        <f>IF([1]Allegations!T278="","",[1]Allegations!T278)</f>
        <v>61</v>
      </c>
      <c r="H277" t="str">
        <f>IF([1]Allegations!X278="","",[1]Allegations!X278)</f>
        <v>61 Indian workers were reportedly stranded in the compound of an unknown private company. At the time of reporting the workers had allegedly not been paid for 10 months, were lacking food, their passports were withheld and their work permits were not renewed - some had been expired since June 2018. The men were recruited through a company in India called A&amp;P; the Indian Minister of External Affairs alleged that the workers were stranded due to company mismanagement.</v>
      </c>
      <c r="I277" s="1" t="str">
        <f>IF([1]Allegations!K278="","",[1]Allegations!K278)</f>
        <v>Failing to renew visas;Health: General (including workplace health &amp; safety);Non-payment of Wages;Precarious/unsuitable living conditions;Restricted Mobility;Right to food;Withholding Passports</v>
      </c>
      <c r="J277" t="str">
        <f>IF([1]Allegations!C278="","",[1]Allegations!C278)</f>
        <v>A&amp;P (Recruiter) (Recruiter)</v>
      </c>
      <c r="K277" t="str">
        <f>IF([1]Allegations!F278="","",[1]Allegations!F278)</f>
        <v>Recruitment agencies</v>
      </c>
      <c r="L277" t="str">
        <f>IF([1]Allegations!G278="","",[1]Allegations!G278)</f>
        <v/>
      </c>
      <c r="M277" t="str">
        <f>IF([1]Allegations!H278="","",[1]Allegations!H278)</f>
        <v/>
      </c>
      <c r="N277" t="str">
        <f>IF([1]Allegations!I278="","",[1]Allegations!I278)</f>
        <v/>
      </c>
      <c r="O277" s="1" t="str">
        <f>IF([1]Allegations!J278="","",[1]Allegations!J278)</f>
        <v>Not Reported (Employer - Sector not reported/applicable)</v>
      </c>
      <c r="P277" t="str">
        <f>IF([1]Allegations!N278="","",[1]Allegations!N278)</f>
        <v>No</v>
      </c>
      <c r="Q277" t="str">
        <f>IF([1]Allegations!O278="","",[1]Allegations!O278)</f>
        <v/>
      </c>
      <c r="R277" s="18" t="str">
        <f>IF(AND([1]Allegations!R278="",[1]Allegations!P278=""),"",IF(AND(NOT([1]Allegations!R278=""),[1]Allegations!P278=""),HYPERLINK([1]Allegations!R278),HYPERLINK([1]Allegations!P278)))</f>
        <v/>
      </c>
      <c r="S277" s="1" t="str">
        <f>IF([1]Allegations!Q278="","",[1]Allegations!Q278)</f>
        <v>The Sarpanch (head) of the men's village wrote to the Indian Ministry of External Affairs seeking intervention to repatriate some of the workers. He also stated that the men had sought intervention from the local labour court, after which the company returned the workers' passports. The company had reportedly made promises to repatriate the men but had not yet delivered.</v>
      </c>
      <c r="T277" t="str">
        <f t="shared" si="36"/>
        <v>x</v>
      </c>
      <c r="U277" t="str">
        <f t="shared" si="37"/>
        <v>x</v>
      </c>
      <c r="V277" t="str">
        <f t="shared" si="38"/>
        <v>x</v>
      </c>
      <c r="W277" t="str">
        <f t="shared" si="39"/>
        <v>x</v>
      </c>
      <c r="X277" t="str">
        <f t="shared" si="40"/>
        <v/>
      </c>
      <c r="Y277" t="str">
        <f t="shared" si="41"/>
        <v/>
      </c>
      <c r="Z277" t="str">
        <f t="shared" si="42"/>
        <v/>
      </c>
      <c r="AA277" s="1" t="str">
        <f t="shared" si="43"/>
        <v/>
      </c>
      <c r="AB277" s="19" t="str">
        <f t="shared" si="44"/>
        <v>Recruitment agenciesSector not reported/applicable</v>
      </c>
    </row>
    <row r="278" spans="1:28" x14ac:dyDescent="0.25">
      <c r="A278" s="1">
        <f>[1]Allegations!V279</f>
        <v>2042</v>
      </c>
      <c r="B278" t="str">
        <f>IF([1]Allegations!S279="Location unknown","Location unknown",VLOOKUP([1]Allegations!S279,[1]!map_alpha2[#Data],2,FALSE))</f>
        <v>Kuwait</v>
      </c>
      <c r="C278" s="17">
        <f>IF([1]Allegations!U279="","",[1]Allegations!U279)</f>
        <v>43718</v>
      </c>
      <c r="D278" s="18" t="str">
        <f>IF([1]Allegations!B279="","",HYPERLINK([1]Allegations!B279))</f>
        <v>https://www.business-humanrights.org/en/latest-news/ugandan-government-body-investigates-deaths-of-three-migrant-workers-in-kuwait-probes-role-of-recruitment-agencies/</v>
      </c>
      <c r="E278" t="str">
        <f>IF([1]Allegations!M279="","",[1]Allegations!M279)</f>
        <v>News outlet</v>
      </c>
      <c r="F278" t="str">
        <f>IF([1]Allegations!L279="","",[1]Allegations!L279)</f>
        <v>Migrant &amp; immigrant workers (94 - UG - Unknown Sector)</v>
      </c>
      <c r="G278">
        <f>IF([1]Allegations!T279="","",[1]Allegations!T279)</f>
        <v>94</v>
      </c>
      <c r="H278" t="str">
        <f>IF([1]Allegations!X279="","",[1]Allegations!X279)</f>
        <v>An investigation established in response to the deaths of three Ugandan migrant workers in Kuwait is also focusing on the circumstances through which 91 female migrant workers recruited through labour exporter companies became stranded in Middle East companies. The women allege abuses such as withheld travel documents, non-payment of wages and employers’ refusal to allow them to end contracts early. In some cases, they have also been denied medical care, food and allege overwork, sexual abuse and rape.</v>
      </c>
      <c r="I278" s="1" t="str">
        <f>IF([1]Allegations!K279="","",[1]Allegations!K279)</f>
        <v>Beatings &amp; violence;Deaths;Health: General (including workplace health &amp; safety);Injuries;Non-payment of Wages;Restricted Mobility;Right to food;Withholding Passports</v>
      </c>
      <c r="J278" t="str">
        <f>IF([1]Allegations!C279="","",[1]Allegations!C279)</f>
        <v>Spotlight International Recruitment Agency (Recruiter)</v>
      </c>
      <c r="K278" t="str">
        <f>IF([1]Allegations!F279="","",[1]Allegations!F279)</f>
        <v>Recruitment agencies</v>
      </c>
      <c r="L278" t="str">
        <f>IF([1]Allegations!G279="","",[1]Allegations!G279)</f>
        <v/>
      </c>
      <c r="M278" t="str">
        <f>IF([1]Allegations!H279="","",[1]Allegations!H279)</f>
        <v/>
      </c>
      <c r="N278" t="str">
        <f>IF([1]Allegations!I279="","",[1]Allegations!I279)</f>
        <v/>
      </c>
      <c r="O278" s="1" t="str">
        <f>IF([1]Allegations!J279="","",[1]Allegations!J279)</f>
        <v/>
      </c>
      <c r="P278" t="str">
        <f>IF([1]Allegations!N279="","",[1]Allegations!N279)</f>
        <v>No</v>
      </c>
      <c r="Q278" t="str">
        <f>IF([1]Allegations!O279="","",[1]Allegations!O279)</f>
        <v/>
      </c>
      <c r="R278" s="18" t="str">
        <f>IF(AND([1]Allegations!R279="",[1]Allegations!P279=""),"",IF(AND(NOT([1]Allegations!R279=""),[1]Allegations!P279=""),HYPERLINK([1]Allegations!R279),HYPERLINK([1]Allegations!P279)))</f>
        <v/>
      </c>
      <c r="S278" s="1" t="str">
        <f>IF([1]Allegations!Q279="","",[1]Allegations!Q279)</f>
        <v>Enid Nambuya, Executive Director of Uganda Association of External Recruitment Agencies, responded to the allegations, stating that the incidents were a result of miscommunication or cultural differences between employers and employees.</v>
      </c>
      <c r="T278" t="str">
        <f t="shared" si="36"/>
        <v>x</v>
      </c>
      <c r="U278" t="str">
        <f t="shared" si="37"/>
        <v>x</v>
      </c>
      <c r="V278" t="str">
        <f t="shared" si="38"/>
        <v>x</v>
      </c>
      <c r="W278" t="str">
        <f t="shared" si="39"/>
        <v>x</v>
      </c>
      <c r="X278" t="str">
        <f t="shared" si="40"/>
        <v>x</v>
      </c>
      <c r="Y278" t="str">
        <f t="shared" si="41"/>
        <v/>
      </c>
      <c r="Z278" t="str">
        <f t="shared" si="42"/>
        <v>x</v>
      </c>
      <c r="AA278" s="1" t="str">
        <f t="shared" si="43"/>
        <v>x</v>
      </c>
      <c r="AB278" s="19" t="str">
        <f t="shared" si="44"/>
        <v>Recruitment agencies</v>
      </c>
    </row>
    <row r="279" spans="1:28" x14ac:dyDescent="0.25">
      <c r="A279" s="1">
        <f>[1]Allegations!V280</f>
        <v>2036</v>
      </c>
      <c r="B279" t="str">
        <f>IF([1]Allegations!S280="Location unknown","Location unknown",VLOOKUP([1]Allegations!S280,[1]!map_alpha2[#Data],2,FALSE))</f>
        <v>United Arab Emirates</v>
      </c>
      <c r="C279" s="17">
        <f>IF([1]Allegations!U280="","",[1]Allegations!U280)</f>
        <v>43676</v>
      </c>
      <c r="D279" s="18" t="str">
        <f>IF([1]Allegations!B280="","",HYPERLINK([1]Allegations!B280))</f>
        <v>https://www.business-humanrights.org/en/latest-news/uae-court-orders-construction-co-to-pay-a-fine-compensation-to-the-family-of-a-worker-who-died-on-site/</v>
      </c>
      <c r="E279" t="str">
        <f>IF([1]Allegations!M280="","",[1]Allegations!M280)</f>
        <v>News outlet</v>
      </c>
      <c r="F279" t="str">
        <f>IF([1]Allegations!L280="","",[1]Allegations!L280)</f>
        <v>Migrant &amp; immigrant workers (1 - Unknown Location - Construction)</v>
      </c>
      <c r="G279">
        <f>IF([1]Allegations!T280="","",[1]Allegations!T280)</f>
        <v>1</v>
      </c>
      <c r="H279" t="str">
        <f>IF([1]Allegations!X280="","",[1]Allegations!X280)</f>
        <v>An electrician working for an unnamed construction company in Abu Dhabi, UAE slipped and fell to his death whilst on the project site. The nationality of the worker was not reported.</v>
      </c>
      <c r="I279" s="1" t="str">
        <f>IF([1]Allegations!K280="","",[1]Allegations!K280)</f>
        <v>Deaths;Health: General (including workplace health &amp; safety)</v>
      </c>
      <c r="J279" t="str">
        <f>IF([1]Allegations!C280="","",[1]Allegations!C280)</f>
        <v/>
      </c>
      <c r="K279" t="str">
        <f>IF([1]Allegations!F280="","",[1]Allegations!F280)</f>
        <v/>
      </c>
      <c r="L279" t="str">
        <f>IF([1]Allegations!G280="","",[1]Allegations!G280)</f>
        <v/>
      </c>
      <c r="M279" t="str">
        <f>IF([1]Allegations!H280="","",[1]Allegations!H280)</f>
        <v/>
      </c>
      <c r="N279" t="str">
        <f>IF([1]Allegations!I280="","",[1]Allegations!I280)</f>
        <v/>
      </c>
      <c r="O279" s="1" t="str">
        <f>IF([1]Allegations!J280="","",[1]Allegations!J280)</f>
        <v>Not Reported (Employer - Construction)</v>
      </c>
      <c r="P279" t="str">
        <f>IF([1]Allegations!N280="","",[1]Allegations!N280)</f>
        <v>No</v>
      </c>
      <c r="Q279" t="str">
        <f>IF([1]Allegations!O280="","",[1]Allegations!O280)</f>
        <v/>
      </c>
      <c r="R279" s="18" t="str">
        <f>IF(AND([1]Allegations!R280="",[1]Allegations!P280=""),"",IF(AND(NOT([1]Allegations!R280=""),[1]Allegations!P280=""),HYPERLINK([1]Allegations!R280),HYPERLINK([1]Allegations!P280)))</f>
        <v/>
      </c>
      <c r="S279" s="1" t="str">
        <f>IF([1]Allegations!Q280="","",[1]Allegations!Q280)</f>
        <v>A subsequent police investigation into the worker's death found serious health and safety violations including that the company failed to erect safety barriers, provide the worker with necessary safety equipment and ensure that the worker was technically qualified.</v>
      </c>
      <c r="T279" t="str">
        <f t="shared" si="36"/>
        <v/>
      </c>
      <c r="U279" t="str">
        <f t="shared" si="37"/>
        <v/>
      </c>
      <c r="V279" t="str">
        <f t="shared" si="38"/>
        <v>x</v>
      </c>
      <c r="W279" t="str">
        <f t="shared" si="39"/>
        <v/>
      </c>
      <c r="X279" t="str">
        <f t="shared" si="40"/>
        <v/>
      </c>
      <c r="Y279" t="str">
        <f t="shared" si="41"/>
        <v/>
      </c>
      <c r="Z279" t="str">
        <f t="shared" si="42"/>
        <v/>
      </c>
      <c r="AA279" s="1" t="str">
        <f t="shared" si="43"/>
        <v>x</v>
      </c>
      <c r="AB279" s="19" t="str">
        <f t="shared" si="44"/>
        <v>Construction</v>
      </c>
    </row>
    <row r="280" spans="1:28" x14ac:dyDescent="0.25">
      <c r="A280" s="1">
        <f>[1]Allegations!V281</f>
        <v>2022</v>
      </c>
      <c r="B280" t="str">
        <f>IF([1]Allegations!S281="Location unknown","Location unknown",VLOOKUP([1]Allegations!S281,[1]!map_alpha2[#Data],2,FALSE))</f>
        <v>United Arab Emirates</v>
      </c>
      <c r="C280" s="17">
        <f>IF([1]Allegations!U281="","",[1]Allegations!U281)</f>
        <v>43669</v>
      </c>
      <c r="D280" s="18" t="str">
        <f>IF([1]Allegations!B281="","",HYPERLINK([1]Allegations!B281))</f>
        <v>https://www.business-humanrights.org/en/latest-news/uae-two-indian-construction-workers-stranded-in-sharjah-without-pay-visas-or-food/</v>
      </c>
      <c r="E280" t="str">
        <f>IF([1]Allegations!M281="","",[1]Allegations!M281)</f>
        <v>News outlet</v>
      </c>
      <c r="F280" t="str">
        <f>IF([1]Allegations!L281="","",[1]Allegations!L281)</f>
        <v>Migrant &amp; immigrant workers (2 - IN - Construction)</v>
      </c>
      <c r="G280">
        <f>IF([1]Allegations!T281="","",[1]Allegations!T281)</f>
        <v>2</v>
      </c>
      <c r="H280" t="str">
        <f>IF([1]Allegations!X281="","",[1]Allegations!X281)</f>
        <v>Two Indian workers were stranded in Sharjah after their company stopped paying their salary. The two painters had been employed by the unnamed, Palestinian-owned construction company for over two years, but after their work visas expired in May 2019, the company stopped their wages. The men were left without money, food, jobs and were unable to return home.</v>
      </c>
      <c r="I280" s="1" t="str">
        <f>IF([1]Allegations!K281="","",[1]Allegations!K281)</f>
        <v>Failing to renew visas;Non-payment of Wages;Restricted Mobility;Right to food</v>
      </c>
      <c r="J280" t="str">
        <f>IF([1]Allegations!C281="","",[1]Allegations!C281)</f>
        <v/>
      </c>
      <c r="K280" t="str">
        <f>IF([1]Allegations!F281="","",[1]Allegations!F281)</f>
        <v/>
      </c>
      <c r="L280" t="str">
        <f>IF([1]Allegations!G281="","",[1]Allegations!G281)</f>
        <v/>
      </c>
      <c r="M280" t="str">
        <f>IF([1]Allegations!H281="","",[1]Allegations!H281)</f>
        <v/>
      </c>
      <c r="N280" t="str">
        <f>IF([1]Allegations!I281="","",[1]Allegations!I281)</f>
        <v/>
      </c>
      <c r="O280" s="1" t="str">
        <f>IF([1]Allegations!J281="","",[1]Allegations!J281)</f>
        <v>Not Reported (Employer - Construction)</v>
      </c>
      <c r="P280" t="str">
        <f>IF([1]Allegations!N281="","",[1]Allegations!N281)</f>
        <v>No</v>
      </c>
      <c r="Q280" t="str">
        <f>IF([1]Allegations!O281="","",[1]Allegations!O281)</f>
        <v/>
      </c>
      <c r="R280" s="18" t="str">
        <f>IF(AND([1]Allegations!R281="",[1]Allegations!P281=""),"",IF(AND(NOT([1]Allegations!R281=""),[1]Allegations!P281=""),HYPERLINK([1]Allegations!R281),HYPERLINK([1]Allegations!P281)))</f>
        <v/>
      </c>
      <c r="S280" s="1" t="str">
        <f>IF([1]Allegations!Q281="","",[1]Allegations!Q281)</f>
        <v>The workers 'approached Dubai labour department', but no further details were given.</v>
      </c>
      <c r="T280" t="str">
        <f t="shared" si="36"/>
        <v>x</v>
      </c>
      <c r="U280" t="str">
        <f t="shared" si="37"/>
        <v>x</v>
      </c>
      <c r="V280" t="str">
        <f t="shared" si="38"/>
        <v/>
      </c>
      <c r="W280" t="str">
        <f t="shared" si="39"/>
        <v>x</v>
      </c>
      <c r="X280" t="str">
        <f t="shared" si="40"/>
        <v/>
      </c>
      <c r="Y280" t="str">
        <f t="shared" si="41"/>
        <v/>
      </c>
      <c r="Z280" t="str">
        <f t="shared" si="42"/>
        <v/>
      </c>
      <c r="AA280" s="1" t="str">
        <f t="shared" si="43"/>
        <v/>
      </c>
      <c r="AB280" s="19" t="str">
        <f t="shared" si="44"/>
        <v>Construction</v>
      </c>
    </row>
    <row r="281" spans="1:28" x14ac:dyDescent="0.25">
      <c r="A281" s="1">
        <f>[1]Allegations!V282</f>
        <v>2021</v>
      </c>
      <c r="B281" t="str">
        <f>IF([1]Allegations!S282="Location unknown","Location unknown",VLOOKUP([1]Allegations!S282,[1]!map_alpha2[#Data],2,FALSE))</f>
        <v>Kuwait</v>
      </c>
      <c r="C281" s="17">
        <f>IF([1]Allegations!U282="","",[1]Allegations!U282)</f>
        <v>42523</v>
      </c>
      <c r="D281" s="18" t="str">
        <f>IF([1]Allegations!B282="","",HYPERLINK([1]Allegations!B282))</f>
        <v>https://www.business-humanrights.org/en/latest-news/kuwait-chinese-workers-protest-over-unpaid-wages/</v>
      </c>
      <c r="E281" t="str">
        <f>IF([1]Allegations!M282="","",[1]Allegations!M282)</f>
        <v>News outlet</v>
      </c>
      <c r="F281" t="str">
        <f>IF([1]Allegations!L282="","",[1]Allegations!L282)</f>
        <v>Migrant &amp; immigrant workers (Unknown Number - CN - Unknown Sector)</v>
      </c>
      <c r="G281" t="str">
        <f>IF([1]Allegations!T282="","",[1]Allegations!T282)</f>
        <v>Number unknown</v>
      </c>
      <c r="H281" t="str">
        <f>IF([1]Allegations!X282="","",[1]Allegations!X282)</f>
        <v>An undisclosed number of Chinese workers alleged their employer had failed to pay their salary and had refused them airfares home. Neither the company nor sector were identified in reporting.</v>
      </c>
      <c r="I281" s="1" t="str">
        <f>IF([1]Allegations!K282="","",[1]Allegations!K282)</f>
        <v>Denial of Freedom of Expression/Assembly;Non-payment of Wages;Restricted Mobility</v>
      </c>
      <c r="J281" t="str">
        <f>IF([1]Allegations!C282="","",[1]Allegations!C282)</f>
        <v/>
      </c>
      <c r="K281" t="str">
        <f>IF([1]Allegations!F282="","",[1]Allegations!F282)</f>
        <v/>
      </c>
      <c r="L281" t="str">
        <f>IF([1]Allegations!G282="","",[1]Allegations!G282)</f>
        <v/>
      </c>
      <c r="M281" t="str">
        <f>IF([1]Allegations!H282="","",[1]Allegations!H282)</f>
        <v/>
      </c>
      <c r="N281" t="str">
        <f>IF([1]Allegations!I282="","",[1]Allegations!I282)</f>
        <v/>
      </c>
      <c r="O281" s="1" t="str">
        <f>IF([1]Allegations!J282="","",[1]Allegations!J282)</f>
        <v>Government (Unknown - Sector not reported/applicable);Not Reported (Employer - Sector not reported/applicable)</v>
      </c>
      <c r="P281" t="str">
        <f>IF([1]Allegations!N282="","",[1]Allegations!N282)</f>
        <v>No</v>
      </c>
      <c r="Q281" t="str">
        <f>IF([1]Allegations!O282="","",[1]Allegations!O282)</f>
        <v/>
      </c>
      <c r="R281" s="18" t="str">
        <f>IF(AND([1]Allegations!R282="",[1]Allegations!P282=""),"",IF(AND(NOT([1]Allegations!R282=""),[1]Allegations!P282=""),HYPERLINK([1]Allegations!R282),HYPERLINK([1]Allegations!P282)))</f>
        <v/>
      </c>
      <c r="S281" s="1" t="str">
        <f>IF([1]Allegations!Q282="","",[1]Allegations!Q282)</f>
        <v>In response to wage delays, the workers protested in front of the Chinese embassy. They also demanded airplane tickets to return home. The protest was broken up when Kuwaiti police sent the workers to a deportation centre until their wages are paid. Manpower Public Authority in Kuwait has promised to pay the delayed salaries of the workers from the company deposits.</v>
      </c>
      <c r="T281" t="str">
        <f t="shared" si="36"/>
        <v>x</v>
      </c>
      <c r="U281" t="str">
        <f t="shared" si="37"/>
        <v>x</v>
      </c>
      <c r="V281" t="str">
        <f t="shared" si="38"/>
        <v/>
      </c>
      <c r="W281" t="str">
        <f t="shared" si="39"/>
        <v/>
      </c>
      <c r="X281" t="str">
        <f t="shared" si="40"/>
        <v/>
      </c>
      <c r="Y281" t="str">
        <f t="shared" si="41"/>
        <v/>
      </c>
      <c r="Z281" t="str">
        <f t="shared" si="42"/>
        <v/>
      </c>
      <c r="AA281" s="1" t="str">
        <f t="shared" si="43"/>
        <v/>
      </c>
      <c r="AB281" s="19" t="str">
        <f t="shared" si="44"/>
        <v>Sector not reported/applicable;Sector not reported/applicable</v>
      </c>
    </row>
    <row r="282" spans="1:28" x14ac:dyDescent="0.25">
      <c r="A282" s="1">
        <f>[1]Allegations!V283</f>
        <v>2019</v>
      </c>
      <c r="B282" t="str">
        <f>IF([1]Allegations!S283="Location unknown","Location unknown",VLOOKUP([1]Allegations!S283,[1]!map_alpha2[#Data],2,FALSE))</f>
        <v>Saudi Arabia</v>
      </c>
      <c r="C282" s="17">
        <f>IF([1]Allegations!U283="","",[1]Allegations!U283)</f>
        <v>42473</v>
      </c>
      <c r="D282" s="18" t="str">
        <f>IF([1]Allegations!B283="","",HYPERLINK([1]Allegations!B283))</f>
        <v>https://www.business-humanrights.org/en/latest-news/saudi-horror-indian-woman-fights-to-get-husbands-mortal-remains-back/</v>
      </c>
      <c r="E282" t="str">
        <f>IF([1]Allegations!M283="","",[1]Allegations!M283)</f>
        <v>News outlet</v>
      </c>
      <c r="F282" t="str">
        <f>IF([1]Allegations!L283="","",[1]Allegations!L283)</f>
        <v>Migrant &amp; immigrant workers (1 - IN - Construction)</v>
      </c>
      <c r="G282">
        <f>IF([1]Allegations!T283="","",[1]Allegations!T283)</f>
        <v>1</v>
      </c>
      <c r="H282" t="str">
        <f>IF([1]Allegations!X283="","",[1]Allegations!X283)</f>
        <v>A migrant worker died in March 2015 and his family allege that he was murdered by his employer, a Saudi construction company. His widow was made to fight for her husband's remains to be returned to India. The victim had previously wanted to leave his job alleging labour exploitaton. His colleagues bore witness that their employers beat to death, videotaping his murder to intimidate other employees who wished to leave employment.</v>
      </c>
      <c r="I282" s="1" t="str">
        <f>IF([1]Allegations!K283="","",[1]Allegations!K283)</f>
        <v>Beatings &amp; violence;Deaths;Intimidation &amp; Threats</v>
      </c>
      <c r="J282" t="str">
        <f>IF([1]Allegations!C283="","",[1]Allegations!C283)</f>
        <v/>
      </c>
      <c r="K282" t="str">
        <f>IF([1]Allegations!F283="","",[1]Allegations!F283)</f>
        <v/>
      </c>
      <c r="L282" t="str">
        <f>IF([1]Allegations!G283="","",[1]Allegations!G283)</f>
        <v/>
      </c>
      <c r="M282" t="str">
        <f>IF([1]Allegations!H283="","",[1]Allegations!H283)</f>
        <v/>
      </c>
      <c r="N282" t="str">
        <f>IF([1]Allegations!I283="","",[1]Allegations!I283)</f>
        <v/>
      </c>
      <c r="O282" s="1" t="str">
        <f>IF([1]Allegations!J283="","",[1]Allegations!J283)</f>
        <v>Not Reported (Employer - Construction)</v>
      </c>
      <c r="P282" t="str">
        <f>IF([1]Allegations!N283="","",[1]Allegations!N283)</f>
        <v>No</v>
      </c>
      <c r="Q282" t="str">
        <f>IF([1]Allegations!O283="","",[1]Allegations!O283)</f>
        <v/>
      </c>
      <c r="R282" s="18" t="str">
        <f>IF(AND([1]Allegations!R283="",[1]Allegations!P283=""),"",IF(AND(NOT([1]Allegations!R283=""),[1]Allegations!P283=""),HYPERLINK([1]Allegations!R283),HYPERLINK([1]Allegations!P283)))</f>
        <v/>
      </c>
      <c r="S282" s="1" t="str">
        <f>IF([1]Allegations!Q283="","",[1]Allegations!Q283)</f>
        <v>The victim's widow filed a petition with the Indian High Court who directed the governments of India and Saudi Arabia to return his remains within the month.</v>
      </c>
      <c r="T282" t="str">
        <f t="shared" si="36"/>
        <v/>
      </c>
      <c r="U282" t="str">
        <f t="shared" si="37"/>
        <v/>
      </c>
      <c r="V282" t="str">
        <f t="shared" si="38"/>
        <v/>
      </c>
      <c r="W282" t="str">
        <f t="shared" si="39"/>
        <v/>
      </c>
      <c r="X282" t="str">
        <f t="shared" si="40"/>
        <v>x</v>
      </c>
      <c r="Y282" t="str">
        <f t="shared" si="41"/>
        <v/>
      </c>
      <c r="Z282" t="str">
        <f t="shared" si="42"/>
        <v/>
      </c>
      <c r="AA282" s="1" t="str">
        <f t="shared" si="43"/>
        <v>x</v>
      </c>
      <c r="AB282" s="19" t="str">
        <f t="shared" si="44"/>
        <v>Construction</v>
      </c>
    </row>
    <row r="283" spans="1:28" x14ac:dyDescent="0.25">
      <c r="A283" s="1">
        <f>[1]Allegations!V284</f>
        <v>2015</v>
      </c>
      <c r="B283" t="str">
        <f>IF([1]Allegations!S284="Location unknown","Location unknown",VLOOKUP([1]Allegations!S284,[1]!map_alpha2[#Data],2,FALSE))</f>
        <v>United Arab Emirates</v>
      </c>
      <c r="C283" s="17">
        <f>IF([1]Allegations!U284="","",[1]Allegations!U284)</f>
        <v>42519</v>
      </c>
      <c r="D283" s="18" t="str">
        <f>IF([1]Allegations!B284="","",HYPERLINK([1]Allegations!B284))</f>
        <v>https://www.business-humanrights.org/en/latest-news/security-guards-refuse-to-work-after-not-being-paid-in-months/</v>
      </c>
      <c r="E283" t="str">
        <f>IF([1]Allegations!M284="","",[1]Allegations!M284)</f>
        <v>Trade magazine</v>
      </c>
      <c r="F283" t="str">
        <f>IF([1]Allegations!L284="","",[1]Allegations!L284)</f>
        <v>Migrant &amp; immigrant workers (600 - Unknown Location - Security companies)</v>
      </c>
      <c r="G283">
        <f>IF([1]Allegations!T284="","",[1]Allegations!T284)</f>
        <v>600</v>
      </c>
      <c r="H283" t="str">
        <f>IF([1]Allegations!X284="","",[1]Allegations!X284)</f>
        <v>Around 600 security staff employed by Al Quoz alleged that they had not been paid since December 2015. Staff had also asked for their passports so they could fly home. Despite strikes, two hundred staff reportedly since returned to work.</v>
      </c>
      <c r="I283" s="1" t="str">
        <f>IF([1]Allegations!K284="","",[1]Allegations!K284)</f>
        <v>Denial of Freedom of Expression/Assembly;Non-payment of Wages;Restricted Mobility;Withholding Passports</v>
      </c>
      <c r="J283" t="str">
        <f>IF([1]Allegations!C284="","",[1]Allegations!C284)</f>
        <v>Al Quoz Contracting (Employer)</v>
      </c>
      <c r="K283" t="str">
        <f>IF([1]Allegations!F284="","",[1]Allegations!F284)</f>
        <v>Construction</v>
      </c>
      <c r="L283" t="str">
        <f>IF([1]Allegations!G284="","",[1]Allegations!G284)</f>
        <v/>
      </c>
      <c r="M283" t="str">
        <f>IF([1]Allegations!H284="","",[1]Allegations!H284)</f>
        <v/>
      </c>
      <c r="N283" t="str">
        <f>IF([1]Allegations!I284="","",[1]Allegations!I284)</f>
        <v/>
      </c>
      <c r="O283" s="1" t="str">
        <f>IF([1]Allegations!J284="","",[1]Allegations!J284)</f>
        <v>Government (Unknown - Sector not reported/applicable)</v>
      </c>
      <c r="P283" t="str">
        <f>IF([1]Allegations!N284="","",[1]Allegations!N284)</f>
        <v>No</v>
      </c>
      <c r="Q283" t="str">
        <f>IF([1]Allegations!O284="","",[1]Allegations!O284)</f>
        <v/>
      </c>
      <c r="R283" s="18" t="str">
        <f>IF(AND([1]Allegations!R284="",[1]Allegations!P284=""),"",IF(AND(NOT([1]Allegations!R284=""),[1]Allegations!P284=""),HYPERLINK([1]Allegations!R284),HYPERLINK([1]Allegations!P284)))</f>
        <v/>
      </c>
      <c r="S283" s="1" t="str">
        <f>IF([1]Allegations!Q284="","",[1]Allegations!Q284)</f>
        <v>Strike action resulted in a police response, prompting the government to intervene. Dubai's labour ministry said it was working to resolve the issue and had ordered Al Quoz to pay striking workers their overdue salaries. Ministry officials committed to referring the company for prosecution if they did not comply. The company had allegedly paid a proportion of the workers' wages within a week of the protest.</v>
      </c>
      <c r="T283" t="str">
        <f t="shared" si="36"/>
        <v>x</v>
      </c>
      <c r="U283" t="str">
        <f t="shared" si="37"/>
        <v>x</v>
      </c>
      <c r="V283" t="str">
        <f t="shared" si="38"/>
        <v/>
      </c>
      <c r="W283" t="str">
        <f t="shared" si="39"/>
        <v/>
      </c>
      <c r="X283" t="str">
        <f t="shared" si="40"/>
        <v/>
      </c>
      <c r="Y283" t="str">
        <f t="shared" si="41"/>
        <v/>
      </c>
      <c r="Z283" t="str">
        <f t="shared" si="42"/>
        <v/>
      </c>
      <c r="AA283" s="1" t="str">
        <f t="shared" si="43"/>
        <v/>
      </c>
      <c r="AB283" s="19" t="str">
        <f t="shared" si="44"/>
        <v>ConstructionSector not reported/applicable</v>
      </c>
    </row>
    <row r="284" spans="1:28" x14ac:dyDescent="0.25">
      <c r="A284" s="1">
        <f>[1]Allegations!V285</f>
        <v>2012</v>
      </c>
      <c r="B284" t="str">
        <f>IF([1]Allegations!S285="Location unknown","Location unknown",VLOOKUP([1]Allegations!S285,[1]!map_alpha2[#Data],2,FALSE))</f>
        <v>United Arab Emirates</v>
      </c>
      <c r="C284" s="17">
        <f>IF([1]Allegations!U285="","",[1]Allegations!U285)</f>
        <v>42568</v>
      </c>
      <c r="D284" s="18" t="str">
        <f>IF([1]Allegations!B285="","",HYPERLINK([1]Allegations!B285))</f>
        <v>https://www.business-humanrights.org/en/latest-news/abu-dhabi-court-orders-company-to-pay-compensation-to-family-of-construction-worker-crushed-to-death-on-site/</v>
      </c>
      <c r="E284" t="str">
        <f>IF([1]Allegations!M285="","",[1]Allegations!M285)</f>
        <v>News outlet</v>
      </c>
      <c r="F284" t="str">
        <f>IF([1]Allegations!L285="","",[1]Allegations!L285)</f>
        <v>Migrant &amp; immigrant workers (1 - Asia &amp; Pacific - Construction)</v>
      </c>
      <c r="G284">
        <f>IF([1]Allegations!T285="","",[1]Allegations!T285)</f>
        <v>1</v>
      </c>
      <c r="H284" t="str">
        <f>IF([1]Allegations!X285="","",[1]Allegations!X285)</f>
        <v>A construction worker was crushed to death when concrete fell on him at work.</v>
      </c>
      <c r="I284" s="1" t="str">
        <f>IF([1]Allegations!K285="","",[1]Allegations!K285)</f>
        <v>Deaths;Health: General (including workplace health &amp; safety)</v>
      </c>
      <c r="J284" t="str">
        <f>IF([1]Allegations!C285="","",[1]Allegations!C285)</f>
        <v/>
      </c>
      <c r="K284" t="str">
        <f>IF([1]Allegations!F285="","",[1]Allegations!F285)</f>
        <v/>
      </c>
      <c r="L284" t="str">
        <f>IF([1]Allegations!G285="","",[1]Allegations!G285)</f>
        <v/>
      </c>
      <c r="M284" t="str">
        <f>IF([1]Allegations!H285="","",[1]Allegations!H285)</f>
        <v/>
      </c>
      <c r="N284" t="str">
        <f>IF([1]Allegations!I285="","",[1]Allegations!I285)</f>
        <v/>
      </c>
      <c r="O284" s="1" t="str">
        <f>IF([1]Allegations!J285="","",[1]Allegations!J285)</f>
        <v>Not Reported (Employer - Construction)</v>
      </c>
      <c r="P284" t="str">
        <f>IF([1]Allegations!N285="","",[1]Allegations!N285)</f>
        <v>No</v>
      </c>
      <c r="Q284" t="str">
        <f>IF([1]Allegations!O285="","",[1]Allegations!O285)</f>
        <v/>
      </c>
      <c r="R284" s="18" t="str">
        <f>IF(AND([1]Allegations!R285="",[1]Allegations!P285=""),"",IF(AND(NOT([1]Allegations!R285=""),[1]Allegations!P285=""),HYPERLINK([1]Allegations!R285),HYPERLINK([1]Allegations!P285)))</f>
        <v/>
      </c>
      <c r="S284" s="1" t="str">
        <f>IF([1]Allegations!Q285="","",[1]Allegations!Q285)</f>
        <v>The worker's family were awarded US$108,900 in compensation. Investigations found that the company was non-compliant with safety requirements.</v>
      </c>
      <c r="T284" t="str">
        <f t="shared" si="36"/>
        <v/>
      </c>
      <c r="U284" t="str">
        <f t="shared" si="37"/>
        <v/>
      </c>
      <c r="V284" t="str">
        <f t="shared" si="38"/>
        <v>x</v>
      </c>
      <c r="W284" t="str">
        <f t="shared" si="39"/>
        <v/>
      </c>
      <c r="X284" t="str">
        <f t="shared" si="40"/>
        <v/>
      </c>
      <c r="Y284" t="str">
        <f t="shared" si="41"/>
        <v/>
      </c>
      <c r="Z284" t="str">
        <f t="shared" si="42"/>
        <v/>
      </c>
      <c r="AA284" s="1" t="str">
        <f t="shared" si="43"/>
        <v>x</v>
      </c>
      <c r="AB284" s="19" t="str">
        <f t="shared" si="44"/>
        <v>Construction</v>
      </c>
    </row>
    <row r="285" spans="1:28" x14ac:dyDescent="0.25">
      <c r="A285" s="1">
        <f>[1]Allegations!V286</f>
        <v>2006</v>
      </c>
      <c r="B285" t="str">
        <f>IF([1]Allegations!S286="Location unknown","Location unknown",VLOOKUP([1]Allegations!S286,[1]!map_alpha2[#Data],2,FALSE))</f>
        <v>Kuwait</v>
      </c>
      <c r="C285" s="17">
        <f>IF([1]Allegations!U286="","",[1]Allegations!U286)</f>
        <v>42641</v>
      </c>
      <c r="D285" s="18" t="str">
        <f>IF([1]Allegations!B286="","",HYPERLINK([1]Allegations!B286))</f>
        <v>https://www.business-humanrights.org/en/latest-news/kuwait-bangladeshi-security-guards-protest-after-employer-fails-to-provide-residency-permits-pay-and-housing/</v>
      </c>
      <c r="E285" t="str">
        <f>IF([1]Allegations!M286="","",[1]Allegations!M286)</f>
        <v>News outlet</v>
      </c>
      <c r="F285" t="str">
        <f>IF([1]Allegations!L286="","",[1]Allegations!L286)</f>
        <v>Migrant &amp; immigrant workers (100 - BD - Security companies)</v>
      </c>
      <c r="G285">
        <f>IF([1]Allegations!T286="","",[1]Allegations!T286)</f>
        <v>100</v>
      </c>
      <c r="H285" t="str">
        <f>IF([1]Allegations!X286="","",[1]Allegations!X286)</f>
        <v>Around 100 Bangladeshi security workers alleged they were also owed two month's worth of delayed salaries and were left without housing.</v>
      </c>
      <c r="I285" s="1" t="str">
        <f>IF([1]Allegations!K286="","",[1]Allegations!K286)</f>
        <v>Failing to renew visas;Non-payment of Wages;Precarious/unsuitable living conditions;Restricted Mobility</v>
      </c>
      <c r="J285" t="str">
        <f>IF([1]Allegations!C286="","",[1]Allegations!C286)</f>
        <v/>
      </c>
      <c r="K285" t="str">
        <f>IF([1]Allegations!F286="","",[1]Allegations!F286)</f>
        <v/>
      </c>
      <c r="L285" t="str">
        <f>IF([1]Allegations!G286="","",[1]Allegations!G286)</f>
        <v/>
      </c>
      <c r="M285" t="str">
        <f>IF([1]Allegations!H286="","",[1]Allegations!H286)</f>
        <v/>
      </c>
      <c r="N285" t="str">
        <f>IF([1]Allegations!I286="","",[1]Allegations!I286)</f>
        <v/>
      </c>
      <c r="O285" s="1" t="str">
        <f>IF([1]Allegations!J286="","",[1]Allegations!J286)</f>
        <v>Not Reported (Employer - Security companies)</v>
      </c>
      <c r="P285" t="str">
        <f>IF([1]Allegations!N286="","",[1]Allegations!N286)</f>
        <v>No</v>
      </c>
      <c r="Q285" t="str">
        <f>IF([1]Allegations!O286="","",[1]Allegations!O286)</f>
        <v/>
      </c>
      <c r="R285" s="18" t="str">
        <f>IF(AND([1]Allegations!R286="",[1]Allegations!P286=""),"",IF(AND(NOT([1]Allegations!R286=""),[1]Allegations!P286=""),HYPERLINK([1]Allegations!R286),HYPERLINK([1]Allegations!P286)))</f>
        <v/>
      </c>
      <c r="S285" s="1" t="str">
        <f>IF([1]Allegations!Q286="","",[1]Allegations!Q286)</f>
        <v>The workers staged a sit in protest at the Bangladesh Embassy to highlight how their employer had failed to provide them with residency permits 11 months after employing them.</v>
      </c>
      <c r="T285" t="str">
        <f t="shared" si="36"/>
        <v>x</v>
      </c>
      <c r="U285" t="str">
        <f t="shared" si="37"/>
        <v>x</v>
      </c>
      <c r="V285" t="str">
        <f t="shared" si="38"/>
        <v/>
      </c>
      <c r="W285" t="str">
        <f t="shared" si="39"/>
        <v>x</v>
      </c>
      <c r="X285" t="str">
        <f t="shared" si="40"/>
        <v/>
      </c>
      <c r="Y285" t="str">
        <f t="shared" si="41"/>
        <v/>
      </c>
      <c r="Z285" t="str">
        <f t="shared" si="42"/>
        <v/>
      </c>
      <c r="AA285" s="1" t="str">
        <f t="shared" si="43"/>
        <v/>
      </c>
      <c r="AB285" s="19" t="str">
        <f t="shared" si="44"/>
        <v>Security companies</v>
      </c>
    </row>
    <row r="286" spans="1:28" x14ac:dyDescent="0.25">
      <c r="A286" s="1">
        <f>[1]Allegations!V287</f>
        <v>2001</v>
      </c>
      <c r="B286" t="str">
        <f>IF([1]Allegations!S287="Location unknown","Location unknown",VLOOKUP([1]Allegations!S287,[1]!map_alpha2[#Data],2,FALSE))</f>
        <v>United Arab Emirates</v>
      </c>
      <c r="C286" s="17">
        <f>IF([1]Allegations!U287="","",[1]Allegations!U287)</f>
        <v>43061</v>
      </c>
      <c r="D286" s="18" t="str">
        <f>IF([1]Allegations!B287="","",HYPERLINK([1]Allegations!B287))</f>
        <v>https://www.business-humanrights.org/en/latest-news/uae-migrant-worker-buried-alive-at-construction-site-2-others-suffer-injuries/</v>
      </c>
      <c r="E286" t="str">
        <f>IF([1]Allegations!M287="","",[1]Allegations!M287)</f>
        <v>News outlet</v>
      </c>
      <c r="F286" t="str">
        <f>IF([1]Allegations!L287="","",[1]Allegations!L287)</f>
        <v>Migrant &amp; immigrant workers (3 - Asia &amp; Pacific - Construction)</v>
      </c>
      <c r="G286">
        <f>IF([1]Allegations!T287="","",[1]Allegations!T287)</f>
        <v>3</v>
      </c>
      <c r="H286" t="str">
        <f>IF([1]Allegations!X287="","",[1]Allegations!X287)</f>
        <v>A 30 year old Asian worker was buried alive in a landslide at a construction site in Ras Al Khaimah. Two other workers were injured.</v>
      </c>
      <c r="I286" s="1" t="str">
        <f>IF([1]Allegations!K287="","",[1]Allegations!K287)</f>
        <v>Deaths;Health: General (including workplace health &amp; safety)</v>
      </c>
      <c r="J286" t="str">
        <f>IF([1]Allegations!C287="","",[1]Allegations!C287)</f>
        <v/>
      </c>
      <c r="K286" t="str">
        <f>IF([1]Allegations!F287="","",[1]Allegations!F287)</f>
        <v/>
      </c>
      <c r="L286" t="str">
        <f>IF([1]Allegations!G287="","",[1]Allegations!G287)</f>
        <v/>
      </c>
      <c r="M286" t="str">
        <f>IF([1]Allegations!H287="","",[1]Allegations!H287)</f>
        <v/>
      </c>
      <c r="N286" t="str">
        <f>IF([1]Allegations!I287="","",[1]Allegations!I287)</f>
        <v/>
      </c>
      <c r="O286" s="1" t="str">
        <f>IF([1]Allegations!J287="","",[1]Allegations!J287)</f>
        <v>Not Reported (Employer - Construction)</v>
      </c>
      <c r="P286" t="str">
        <f>IF([1]Allegations!N287="","",[1]Allegations!N287)</f>
        <v>No</v>
      </c>
      <c r="Q286" t="str">
        <f>IF([1]Allegations!O287="","",[1]Allegations!O287)</f>
        <v/>
      </c>
      <c r="R286" s="18" t="str">
        <f>IF(AND([1]Allegations!R287="",[1]Allegations!P287=""),"",IF(AND(NOT([1]Allegations!R287=""),[1]Allegations!P287=""),HYPERLINK([1]Allegations!R287),HYPERLINK([1]Allegations!P287)))</f>
        <v/>
      </c>
      <c r="S286" s="1" t="str">
        <f>IF([1]Allegations!Q287="","",[1]Allegations!Q287)</f>
        <v>Ras Al Khaimah civil defence department referred the incident for legal action.</v>
      </c>
      <c r="T286" t="str">
        <f t="shared" si="36"/>
        <v/>
      </c>
      <c r="U286" t="str">
        <f t="shared" si="37"/>
        <v/>
      </c>
      <c r="V286" t="str">
        <f t="shared" si="38"/>
        <v>x</v>
      </c>
      <c r="W286" t="str">
        <f t="shared" si="39"/>
        <v/>
      </c>
      <c r="X286" t="str">
        <f t="shared" si="40"/>
        <v/>
      </c>
      <c r="Y286" t="str">
        <f t="shared" si="41"/>
        <v/>
      </c>
      <c r="Z286" t="str">
        <f t="shared" si="42"/>
        <v/>
      </c>
      <c r="AA286" s="1" t="str">
        <f t="shared" si="43"/>
        <v>x</v>
      </c>
      <c r="AB286" s="19" t="str">
        <f t="shared" si="44"/>
        <v>Construction</v>
      </c>
    </row>
    <row r="287" spans="1:28" x14ac:dyDescent="0.25">
      <c r="A287" s="1">
        <f>[1]Allegations!V288</f>
        <v>2000</v>
      </c>
      <c r="B287" t="str">
        <f>IF([1]Allegations!S288="Location unknown","Location unknown",VLOOKUP([1]Allegations!S288,[1]!map_alpha2[#Data],2,FALSE))</f>
        <v>United Arab Emirates</v>
      </c>
      <c r="C287" s="17">
        <f>IF([1]Allegations!U288="","",[1]Allegations!U288)</f>
        <v>43112</v>
      </c>
      <c r="D287" s="18" t="str">
        <f>IF([1]Allegations!B288="","",HYPERLINK([1]Allegations!B288))</f>
        <v>https://www.business-humanrights.org/en/latest-news/ajman-indian-construction-workers-stranded-without-passports-and-pay/</v>
      </c>
      <c r="E287" t="str">
        <f>IF([1]Allegations!M288="","",[1]Allegations!M288)</f>
        <v>News outlet</v>
      </c>
      <c r="F287" t="str">
        <f>IF([1]Allegations!L288="","",[1]Allegations!L288)</f>
        <v>Migrant &amp; immigrant workers (40 - IN - Construction)</v>
      </c>
      <c r="G287">
        <f>IF([1]Allegations!T288="","",[1]Allegations!T288)</f>
        <v>40</v>
      </c>
      <c r="H287" t="str">
        <f>IF([1]Allegations!X288="","",[1]Allegations!X288)</f>
        <v>Over 40 Indian construction workers were stranded without passports and pay in Ajman after their employer fled the country. Only 14 of the workers had valid visas. The workers had been living in temporary accommodation without access to electricity. The men were each owed Dh3000-4000 (US$820-1,100).</v>
      </c>
      <c r="I287" s="1" t="str">
        <f>IF([1]Allegations!K288="","",[1]Allegations!K288)</f>
        <v>Failing to renew visas;Non-payment of Wages;Precarious/unsuitable living conditions;Right to food;Withholding Passports</v>
      </c>
      <c r="J287" t="str">
        <f>IF([1]Allegations!C288="","",[1]Allegations!C288)</f>
        <v/>
      </c>
      <c r="K287" t="str">
        <f>IF([1]Allegations!F288="","",[1]Allegations!F288)</f>
        <v/>
      </c>
      <c r="L287" t="str">
        <f>IF([1]Allegations!G288="","",[1]Allegations!G288)</f>
        <v/>
      </c>
      <c r="M287" t="str">
        <f>IF([1]Allegations!H288="","",[1]Allegations!H288)</f>
        <v/>
      </c>
      <c r="N287" t="str">
        <f>IF([1]Allegations!I288="","",[1]Allegations!I288)</f>
        <v/>
      </c>
      <c r="O287" s="1" t="str">
        <f>IF([1]Allegations!J288="","",[1]Allegations!J288)</f>
        <v>Not Reported (Employer - Construction)</v>
      </c>
      <c r="P287" t="str">
        <f>IF([1]Allegations!N288="","",[1]Allegations!N288)</f>
        <v>No</v>
      </c>
      <c r="Q287" t="str">
        <f>IF([1]Allegations!O288="","",[1]Allegations!O288)</f>
        <v/>
      </c>
      <c r="R287" s="18" t="str">
        <f>IF(AND([1]Allegations!R288="",[1]Allegations!P288=""),"",IF(AND(NOT([1]Allegations!R288=""),[1]Allegations!P288=""),HYPERLINK([1]Allegations!R288),HYPERLINK([1]Allegations!P288)))</f>
        <v/>
      </c>
      <c r="S287" s="1" t="str">
        <f>IF([1]Allegations!Q288="","",[1]Allegations!Q288)</f>
        <v>The Indian consulate said they were aware of the situation and were working to provide workers with new accomodation and food while trying to settle the case with the company.</v>
      </c>
      <c r="T287" t="str">
        <f t="shared" si="36"/>
        <v>x</v>
      </c>
      <c r="U287" t="str">
        <f t="shared" si="37"/>
        <v>x</v>
      </c>
      <c r="V287" t="str">
        <f t="shared" si="38"/>
        <v/>
      </c>
      <c r="W287" t="str">
        <f t="shared" si="39"/>
        <v>x</v>
      </c>
      <c r="X287" t="str">
        <f t="shared" si="40"/>
        <v/>
      </c>
      <c r="Y287" t="str">
        <f t="shared" si="41"/>
        <v/>
      </c>
      <c r="Z287" t="str">
        <f t="shared" si="42"/>
        <v/>
      </c>
      <c r="AA287" s="1" t="str">
        <f t="shared" si="43"/>
        <v/>
      </c>
      <c r="AB287" s="19" t="str">
        <f t="shared" si="44"/>
        <v>Construction</v>
      </c>
    </row>
    <row r="288" spans="1:28" x14ac:dyDescent="0.25">
      <c r="A288" s="1">
        <f>[1]Allegations!V289</f>
        <v>1990</v>
      </c>
      <c r="B288" t="str">
        <f>IF([1]Allegations!S289="Location unknown","Location unknown",VLOOKUP([1]Allegations!S289,[1]!map_alpha2[#Data],2,FALSE))</f>
        <v>United Arab Emirates</v>
      </c>
      <c r="C288" s="17">
        <f>IF([1]Allegations!U289="","",[1]Allegations!U289)</f>
        <v>43558</v>
      </c>
      <c r="D288" s="18" t="str">
        <f>IF([1]Allegations!B289="","",HYPERLINK([1]Allegations!B289))</f>
        <v>https://www.business-humanrights.org/en/latest-news/uae-indian-and-bangladeshi-construction-workers-face-withheld-wages-stretching-back-10-months/</v>
      </c>
      <c r="E288" t="str">
        <f>IF([1]Allegations!M289="","",[1]Allegations!M289)</f>
        <v>News outlet</v>
      </c>
      <c r="F288" t="str">
        <f>IF([1]Allegations!L289="","",[1]Allegations!L289)</f>
        <v>Migrant &amp; immigrant workers (Unknown Number - BD - Construction);Migrant &amp; immigrant workers (Unknown Number - IN - Construction)</v>
      </c>
      <c r="G288">
        <f>IF([1]Allegations!T289="","",[1]Allegations!T289)</f>
        <v>900</v>
      </c>
      <c r="H288" t="str">
        <f>IF([1]Allegations!X289="","",[1]Allegations!X289)</f>
        <v>900 Bangladeshi and Indian workers are pursuing their employer for unpaid wages stretching back about 10 months. After the workers stopped working, electricity to their company accommodation was cut off in Dubai and only restored with consular intervention. Some workers visas and work permits have expired. A legal case was filed against the company in 2018 but it has yet to be resolved. The workers are surviving on relief provided by local organisations.</v>
      </c>
      <c r="I288" s="1" t="str">
        <f>IF([1]Allegations!K289="","",[1]Allegations!K289)</f>
        <v>Failing to renew visas;Non-payment of Wages;Precarious/unsuitable living conditions;Right to food</v>
      </c>
      <c r="J288" t="str">
        <f>IF([1]Allegations!C289="","",[1]Allegations!C289)</f>
        <v/>
      </c>
      <c r="K288" t="str">
        <f>IF([1]Allegations!F289="","",[1]Allegations!F289)</f>
        <v/>
      </c>
      <c r="L288" t="str">
        <f>IF([1]Allegations!G289="","",[1]Allegations!G289)</f>
        <v/>
      </c>
      <c r="M288" t="str">
        <f>IF([1]Allegations!H289="","",[1]Allegations!H289)</f>
        <v/>
      </c>
      <c r="N288" t="str">
        <f>IF([1]Allegations!I289="","",[1]Allegations!I289)</f>
        <v/>
      </c>
      <c r="O288" s="1" t="str">
        <f>IF([1]Allegations!J289="","",[1]Allegations!J289)</f>
        <v>Not Reported (Employer - Construction)</v>
      </c>
      <c r="P288" t="str">
        <f>IF([1]Allegations!N289="","",[1]Allegations!N289)</f>
        <v>No</v>
      </c>
      <c r="Q288" t="str">
        <f>IF([1]Allegations!O289="","",[1]Allegations!O289)</f>
        <v/>
      </c>
      <c r="R288" s="18" t="str">
        <f>IF(AND([1]Allegations!R289="",[1]Allegations!P289=""),"",IF(AND(NOT([1]Allegations!R289=""),[1]Allegations!P289=""),HYPERLINK([1]Allegations!R289),HYPERLINK([1]Allegations!P289)))</f>
        <v/>
      </c>
      <c r="S288" s="1" t="str">
        <f>IF([1]Allegations!Q289="","",[1]Allegations!Q289)</f>
        <v>Some workers filed a complaint with the labour court in the UAE in 2018 but were still waiting for the case to be resolved several months later in April 2019. The Indian and Bangaldesh consulates were working with the Labour Ministry to convince the company to pay wages so that workers could return home. One official in Dubai reported that one option being considered was to order the the company to pay workers from the security deposits it pays when hiring each employee.</v>
      </c>
      <c r="T288" t="str">
        <f t="shared" si="36"/>
        <v>x</v>
      </c>
      <c r="U288" t="str">
        <f t="shared" si="37"/>
        <v>x</v>
      </c>
      <c r="V288" t="str">
        <f t="shared" si="38"/>
        <v/>
      </c>
      <c r="W288" t="str">
        <f t="shared" si="39"/>
        <v>x</v>
      </c>
      <c r="X288" t="str">
        <f t="shared" si="40"/>
        <v/>
      </c>
      <c r="Y288" t="str">
        <f t="shared" si="41"/>
        <v/>
      </c>
      <c r="Z288" t="str">
        <f t="shared" si="42"/>
        <v/>
      </c>
      <c r="AA288" s="1" t="str">
        <f t="shared" si="43"/>
        <v/>
      </c>
      <c r="AB288" s="19" t="str">
        <f t="shared" si="44"/>
        <v>Construction</v>
      </c>
    </row>
    <row r="289" spans="1:28" x14ac:dyDescent="0.25">
      <c r="A289" s="1">
        <f>[1]Allegations!V290</f>
        <v>1987</v>
      </c>
      <c r="B289" t="str">
        <f>IF([1]Allegations!S290="Location unknown","Location unknown",VLOOKUP([1]Allegations!S290,[1]!map_alpha2[#Data],2,FALSE))</f>
        <v>United Arab Emirates</v>
      </c>
      <c r="C289" s="17">
        <f>IF([1]Allegations!U290="","",[1]Allegations!U290)</f>
        <v>43599</v>
      </c>
      <c r="D289" s="18" t="str">
        <f>IF([1]Allegations!B290="","",HYPERLINK([1]Allegations!B290))</f>
        <v>https://www.business-humanrights.org/en/latest-news/uae-court-orders-construction-company-to-pay-full-compensation-to-worker-paralysed-on-site/</v>
      </c>
      <c r="E289" t="str">
        <f>IF([1]Allegations!M290="","",[1]Allegations!M290)</f>
        <v>News outlet</v>
      </c>
      <c r="F289" t="str">
        <f>IF([1]Allegations!L290="","",[1]Allegations!L290)</f>
        <v>Migrant &amp; immigrant workers (1 - Unknown Location - Cleaning &amp; maintenance)</v>
      </c>
      <c r="G289">
        <f>IF([1]Allegations!T290="","",[1]Allegations!T290)</f>
        <v>1</v>
      </c>
      <c r="H289" t="str">
        <f>IF([1]Allegations!X290="","",[1]Allegations!X290)</f>
        <v>A cleaner was on his way to work when an iron fence at a construction site fell on him, inflicting seven separate injuries and leaving him paralysed in his lower limbs. Initial investigations by the authorities failed to show any evidence of an accident but after a co-worker presented photographic evidence that the fence was not built to safety standards the case was taken to court.</v>
      </c>
      <c r="I289" s="1" t="str">
        <f>IF([1]Allegations!K290="","",[1]Allegations!K290)</f>
        <v>Health: General (including workplace health &amp; safety);Injuries</v>
      </c>
      <c r="J289" t="str">
        <f>IF([1]Allegations!C290="","",[1]Allegations!C290)</f>
        <v/>
      </c>
      <c r="K289" t="str">
        <f>IF([1]Allegations!F290="","",[1]Allegations!F290)</f>
        <v/>
      </c>
      <c r="L289" t="str">
        <f>IF([1]Allegations!G290="","",[1]Allegations!G290)</f>
        <v/>
      </c>
      <c r="M289" t="str">
        <f>IF([1]Allegations!H290="","",[1]Allegations!H290)</f>
        <v/>
      </c>
      <c r="N289" t="str">
        <f>IF([1]Allegations!I290="","",[1]Allegations!I290)</f>
        <v/>
      </c>
      <c r="O289" s="1" t="str">
        <f>IF([1]Allegations!J290="","",[1]Allegations!J290)</f>
        <v>Not Reported (Unknown - Construction)</v>
      </c>
      <c r="P289" t="str">
        <f>IF([1]Allegations!N290="","",[1]Allegations!N290)</f>
        <v>No</v>
      </c>
      <c r="Q289" t="str">
        <f>IF([1]Allegations!O290="","",[1]Allegations!O290)</f>
        <v/>
      </c>
      <c r="R289" s="18" t="str">
        <f>IF(AND([1]Allegations!R290="",[1]Allegations!P290=""),"",IF(AND(NOT([1]Allegations!R290=""),[1]Allegations!P290=""),HYPERLINK([1]Allegations!R290),HYPERLINK([1]Allegations!P290)))</f>
        <v/>
      </c>
      <c r="S289" s="1" t="str">
        <f>IF([1]Allegations!Q290="","",[1]Allegations!Q290)</f>
        <v>The Court of First Instance initially ordered compensation of Dh3000 (US$820) to the injured worker which was contested by the prosecution for lifetime care and disability compensation. The compensation was increased to Hf200,000 for each of the seven injuries and Dh100,000 for lifetime care. The Court of Appeal also imposed a fine of Dh 1.5 million on the company.</v>
      </c>
      <c r="T289" t="str">
        <f t="shared" si="36"/>
        <v/>
      </c>
      <c r="U289" t="str">
        <f t="shared" si="37"/>
        <v/>
      </c>
      <c r="V289" t="str">
        <f t="shared" si="38"/>
        <v>x</v>
      </c>
      <c r="W289" t="str">
        <f t="shared" si="39"/>
        <v/>
      </c>
      <c r="X289" t="str">
        <f t="shared" si="40"/>
        <v/>
      </c>
      <c r="Y289" t="str">
        <f t="shared" si="41"/>
        <v/>
      </c>
      <c r="Z289" t="str">
        <f t="shared" si="42"/>
        <v>x</v>
      </c>
      <c r="AA289" s="1" t="str">
        <f t="shared" si="43"/>
        <v/>
      </c>
      <c r="AB289" s="19" t="str">
        <f t="shared" si="44"/>
        <v>Construction</v>
      </c>
    </row>
    <row r="290" spans="1:28" x14ac:dyDescent="0.25">
      <c r="A290" s="1">
        <f>[1]Allegations!V291</f>
        <v>1985</v>
      </c>
      <c r="B290" t="str">
        <f>IF([1]Allegations!S291="Location unknown","Location unknown",VLOOKUP([1]Allegations!S291,[1]!map_alpha2[#Data],2,FALSE))</f>
        <v>United Arab Emirates</v>
      </c>
      <c r="C290" s="17">
        <f>IF([1]Allegations!U291="","",[1]Allegations!U291)</f>
        <v>43615</v>
      </c>
      <c r="D290" s="18" t="str">
        <f>IF([1]Allegations!B291="","",HYPERLINK([1]Allegations!B291))</f>
        <v>https://www.business-humanrights.org/en/latest-news/pakistan-based-agency-loses-licence-over-illegal-uae-hiring/</v>
      </c>
      <c r="E290" t="str">
        <f>IF([1]Allegations!M291="","",[1]Allegations!M291)</f>
        <v>News outlet</v>
      </c>
      <c r="F290" t="str">
        <f>IF([1]Allegations!L291="","",[1]Allegations!L291)</f>
        <v>Migrant &amp; immigrant workers (25 - PK - Security companies)</v>
      </c>
      <c r="G290">
        <f>IF([1]Allegations!T291="","",[1]Allegations!T291)</f>
        <v>25</v>
      </c>
      <c r="H290" t="str">
        <f>IF([1]Allegations!X291="","",[1]Allegations!X291)</f>
        <v>25 Pakistani men were promised lucrative jobs working in security by a network of recruiters in Pakistan who later transpired to be fraudulent. The workers were charged in advance for the cost of airfares and visas, but when visas came through the names of company sponsors had been changed and on arriving in Dubai workers found the jobs that had been promised did not exist. Workers also struggled to find accommodation and lacked access to water, power and food. When they did get work, the men were not paid what had been promised or not paid at all. The men were left stranded in the UAE until the consulate was able to provide them with visas and contact agents to retrieve their passports.</v>
      </c>
      <c r="I290" s="1" t="str">
        <f>IF([1]Allegations!K291="","",[1]Allegations!K291)</f>
        <v>Contract Substitution;Debt Bondage;Failing to renew visas;Health: General (including workplace health &amp; safety);Intimidation &amp; Threats;Non-payment of Wages;Precarious/unsuitable living conditions;Recruitment Fees;Right to food;Withholding Passports</v>
      </c>
      <c r="J290" t="str">
        <f>IF([1]Allegations!C291="","",[1]Allegations!C291)</f>
        <v/>
      </c>
      <c r="K290" t="str">
        <f>IF([1]Allegations!F291="","",[1]Allegations!F291)</f>
        <v/>
      </c>
      <c r="L290" t="str">
        <f>IF([1]Allegations!G291="","",[1]Allegations!G291)</f>
        <v/>
      </c>
      <c r="M290" t="str">
        <f>IF([1]Allegations!H291="","",[1]Allegations!H291)</f>
        <v/>
      </c>
      <c r="N290" t="str">
        <f>IF([1]Allegations!I291="","",[1]Allegations!I291)</f>
        <v/>
      </c>
      <c r="O290" s="1" t="str">
        <f>IF([1]Allegations!J291="","",[1]Allegations!J291)</f>
        <v>Not Reported (Recruiter - Recruitment agencies)</v>
      </c>
      <c r="P290" t="str">
        <f>IF([1]Allegations!N291="","",[1]Allegations!N291)</f>
        <v>No</v>
      </c>
      <c r="Q290" t="str">
        <f>IF([1]Allegations!O291="","",[1]Allegations!O291)</f>
        <v/>
      </c>
      <c r="R290" s="18" t="str">
        <f>IF(AND([1]Allegations!R291="",[1]Allegations!P291=""),"",IF(AND(NOT([1]Allegations!R291=""),[1]Allegations!P291=""),HYPERLINK([1]Allegations!R291),HYPERLINK([1]Allegations!P291)))</f>
        <v/>
      </c>
      <c r="S290" s="1" t="str">
        <f>IF([1]Allegations!Q291="","",[1]Allegations!Q291)</f>
        <v>The Pakistan government since cancelled the operational license of a Pehawar-based overseas recruitment agent and has committed to blacklisting fraudulent recruiters and agents operating in Pakistan. On being made aware of the 25 workers' situation, the Pakistan consulate in UAE has intervened to contact agents to return workers' passports, and paid for their airfares home.</v>
      </c>
      <c r="T290" t="str">
        <f t="shared" si="36"/>
        <v>x</v>
      </c>
      <c r="U290" t="str">
        <f t="shared" si="37"/>
        <v>x</v>
      </c>
      <c r="V290" t="str">
        <f t="shared" si="38"/>
        <v>x</v>
      </c>
      <c r="W290" t="str">
        <f t="shared" si="39"/>
        <v>x</v>
      </c>
      <c r="X290" t="str">
        <f t="shared" si="40"/>
        <v>x</v>
      </c>
      <c r="Y290" t="str">
        <f t="shared" si="41"/>
        <v/>
      </c>
      <c r="Z290" t="str">
        <f t="shared" si="42"/>
        <v/>
      </c>
      <c r="AA290" s="1" t="str">
        <f t="shared" si="43"/>
        <v/>
      </c>
      <c r="AB290" s="19" t="str">
        <f t="shared" si="44"/>
        <v>Recruitment agencies</v>
      </c>
    </row>
    <row r="291" spans="1:28" x14ac:dyDescent="0.25">
      <c r="A291" s="1">
        <f>[1]Allegations!V292</f>
        <v>1984</v>
      </c>
      <c r="B291" t="str">
        <f>IF([1]Allegations!S292="Location unknown","Location unknown",VLOOKUP([1]Allegations!S292,[1]!map_alpha2[#Data],2,FALSE))</f>
        <v>United Arab Emirates</v>
      </c>
      <c r="C291" s="17">
        <f>IF([1]Allegations!U292="","",[1]Allegations!U292)</f>
        <v>43616</v>
      </c>
      <c r="D291" s="18" t="str">
        <f>IF([1]Allegations!B292="","",HYPERLINK([1]Allegations!B292))</f>
        <v>https://www.business-humanrights.org/en/latest-news/migrant-labourers-from-odisha-stranded-in-dubai-seek-help-to-return/</v>
      </c>
      <c r="E291" t="str">
        <f>IF([1]Allegations!M292="","",[1]Allegations!M292)</f>
        <v>News outlet</v>
      </c>
      <c r="F291" t="str">
        <f>IF([1]Allegations!L292="","",[1]Allegations!L292)</f>
        <v>Migrant &amp; immigrant workers (25 - IN - Construction)</v>
      </c>
      <c r="G291">
        <f>IF([1]Allegations!T292="","",[1]Allegations!T292)</f>
        <v>25</v>
      </c>
      <c r="H291" t="str">
        <f>IF([1]Allegations!X292="","",[1]Allegations!X292)</f>
        <v>10 Indian workers doing carpentry and painting were repatriated after being stranded in Dubai for 11 months. They were part of a larger group of 25 workers confirmed as awaiting repatriation by the General Consulate of India in Dubai. They alleged a range of abuses including delayed wage payments, working overtime without pay, harsh working conditions, withheld passports and torture. They also allege their food was rationed and that they were denied access to medicine.</v>
      </c>
      <c r="I291" s="1" t="str">
        <f>IF([1]Allegations!K292="","",[1]Allegations!K292)</f>
        <v>Beatings &amp; violence;Health: General (including workplace health &amp; safety);Injuries;Non-payment of Wages;Restricted Mobility;Right to food;Withholding Passports</v>
      </c>
      <c r="J291" t="str">
        <f>IF([1]Allegations!C292="","",[1]Allegations!C292)</f>
        <v/>
      </c>
      <c r="K291" t="str">
        <f>IF([1]Allegations!F292="","",[1]Allegations!F292)</f>
        <v/>
      </c>
      <c r="L291" t="str">
        <f>IF([1]Allegations!G292="","",[1]Allegations!G292)</f>
        <v/>
      </c>
      <c r="M291" t="str">
        <f>IF([1]Allegations!H292="","",[1]Allegations!H292)</f>
        <v/>
      </c>
      <c r="N291" t="str">
        <f>IF([1]Allegations!I292="","",[1]Allegations!I292)</f>
        <v/>
      </c>
      <c r="O291" s="1" t="str">
        <f>IF([1]Allegations!J292="","",[1]Allegations!J292)</f>
        <v>Not Reported (Employer - Construction)</v>
      </c>
      <c r="P291" t="str">
        <f>IF([1]Allegations!N292="","",[1]Allegations!N292)</f>
        <v>No</v>
      </c>
      <c r="Q291" t="str">
        <f>IF([1]Allegations!O292="","",[1]Allegations!O292)</f>
        <v/>
      </c>
      <c r="R291" s="18" t="str">
        <f>IF(AND([1]Allegations!R292="",[1]Allegations!P292=""),"",IF(AND(NOT([1]Allegations!R292=""),[1]Allegations!P292=""),HYPERLINK([1]Allegations!R292),HYPERLINK([1]Allegations!P292)))</f>
        <v/>
      </c>
      <c r="S291" s="1" t="str">
        <f>IF([1]Allegations!Q292="","",[1]Allegations!Q292)</f>
        <v>Approaching police in Dubai, the workers alleged they refused help and directed them to the labour court. After the workers raised awareness of their situation on social media, the Indian consulate intervened to secure the workers' release and repatriation. The Consulate also commented that they were aware of a further 25 workers waiting to return to India.</v>
      </c>
      <c r="T291" t="str">
        <f t="shared" si="36"/>
        <v>x</v>
      </c>
      <c r="U291" t="str">
        <f t="shared" si="37"/>
        <v>x</v>
      </c>
      <c r="V291" t="str">
        <f t="shared" si="38"/>
        <v>x</v>
      </c>
      <c r="W291" t="str">
        <f t="shared" si="39"/>
        <v>x</v>
      </c>
      <c r="X291" t="str">
        <f t="shared" si="40"/>
        <v>x</v>
      </c>
      <c r="Y291" t="str">
        <f t="shared" si="41"/>
        <v/>
      </c>
      <c r="Z291" t="str">
        <f t="shared" si="42"/>
        <v>x</v>
      </c>
      <c r="AA291" s="1" t="str">
        <f t="shared" si="43"/>
        <v/>
      </c>
      <c r="AB291" s="19" t="str">
        <f t="shared" si="44"/>
        <v>Construction</v>
      </c>
    </row>
    <row r="292" spans="1:28" x14ac:dyDescent="0.25">
      <c r="A292" s="1">
        <f>[1]Allegations!V293</f>
        <v>1980</v>
      </c>
      <c r="B292" t="str">
        <f>IF([1]Allegations!S293="Location unknown","Location unknown",VLOOKUP([1]Allegations!S293,[1]!map_alpha2[#Data],2,FALSE))</f>
        <v>United Arab Emirates</v>
      </c>
      <c r="C292" s="17">
        <f>IF([1]Allegations!U293="","",[1]Allegations!U293)</f>
        <v>43645</v>
      </c>
      <c r="D292" s="18" t="str">
        <f>IF([1]Allegations!B293="","",HYPERLINK([1]Allegations!B293))</f>
        <v>https://www.business-humanrights.org/en/latest-news/uae-indian-worker-to-be-repatriated-after-new-employer-fails-to-pay-wages-despite-court-order/</v>
      </c>
      <c r="E292" t="str">
        <f>IF([1]Allegations!M293="","",[1]Allegations!M293)</f>
        <v>News outlet</v>
      </c>
      <c r="F292" t="str">
        <f>IF([1]Allegations!L293="","",[1]Allegations!L293)</f>
        <v>Migrant &amp; immigrant workers (1 - IN - Advertising &amp; marketing)</v>
      </c>
      <c r="G292">
        <f>IF([1]Allegations!T293="","",[1]Allegations!T293)</f>
        <v>1</v>
      </c>
      <c r="H292" t="str">
        <f>IF([1]Allegations!X293="","",[1]Allegations!X293)</f>
        <v>A 32 year old Indian worker, who originally arrived in Dubai as a sales associate but was left in labour accommodation without electricity, food and basic necessities for around six months. The original employer sold the business to another chain who claimed not being able to afford to pay salaries.</v>
      </c>
      <c r="I292" s="1" t="str">
        <f>IF([1]Allegations!K293="","",[1]Allegations!K293)</f>
        <v>Non-payment of Wages;Precarious/unsuitable living conditions;Right to food</v>
      </c>
      <c r="J292" t="str">
        <f>IF([1]Allegations!C293="","",[1]Allegations!C293)</f>
        <v/>
      </c>
      <c r="K292" t="str">
        <f>IF([1]Allegations!F293="","",[1]Allegations!F293)</f>
        <v/>
      </c>
      <c r="L292" t="str">
        <f>IF([1]Allegations!G293="","",[1]Allegations!G293)</f>
        <v/>
      </c>
      <c r="M292" t="str">
        <f>IF([1]Allegations!H293="","",[1]Allegations!H293)</f>
        <v/>
      </c>
      <c r="N292" t="str">
        <f>IF([1]Allegations!I293="","",[1]Allegations!I293)</f>
        <v/>
      </c>
      <c r="O292" s="1" t="str">
        <f>IF([1]Allegations!J293="","",[1]Allegations!J293)</f>
        <v>Not Reported (Employer - Advertising &amp; marketing)</v>
      </c>
      <c r="P292" t="str">
        <f>IF([1]Allegations!N293="","",[1]Allegations!N293)</f>
        <v>No</v>
      </c>
      <c r="Q292" t="str">
        <f>IF([1]Allegations!O293="","",[1]Allegations!O293)</f>
        <v/>
      </c>
      <c r="R292" s="18" t="str">
        <f>IF(AND([1]Allegations!R293="",[1]Allegations!P293=""),"",IF(AND(NOT([1]Allegations!R293=""),[1]Allegations!P293=""),HYPERLINK([1]Allegations!R293),HYPERLINK([1]Allegations!P293)))</f>
        <v/>
      </c>
      <c r="S292" s="1" t="str">
        <f>IF([1]Allegations!Q293="","",[1]Allegations!Q293)</f>
        <v>Some of the affected migrant workers filed a complaint with the Ministry of Human Resources and Emiratisation who ordered the employer to pay around Dh 14,000 (US$4,000). Despite the judgment the employer failed to pay the over due wages. A social media appeal led the Indian consulate to intervene; they stated they were working to arrange repatriation for at least one of the plaintiffs.</v>
      </c>
      <c r="T292" t="str">
        <f t="shared" si="36"/>
        <v>x</v>
      </c>
      <c r="U292" t="str">
        <f t="shared" si="37"/>
        <v/>
      </c>
      <c r="V292" t="str">
        <f t="shared" si="38"/>
        <v/>
      </c>
      <c r="W292" t="str">
        <f t="shared" si="39"/>
        <v>x</v>
      </c>
      <c r="X292" t="str">
        <f t="shared" si="40"/>
        <v/>
      </c>
      <c r="Y292" t="str">
        <f t="shared" si="41"/>
        <v/>
      </c>
      <c r="Z292" t="str">
        <f t="shared" si="42"/>
        <v/>
      </c>
      <c r="AA292" s="1" t="str">
        <f t="shared" si="43"/>
        <v/>
      </c>
      <c r="AB292" s="19" t="str">
        <f t="shared" si="44"/>
        <v>Advertising &amp; marketing</v>
      </c>
    </row>
    <row r="293" spans="1:28" x14ac:dyDescent="0.25">
      <c r="A293" s="1">
        <f>[1]Allegations!V294</f>
        <v>1978</v>
      </c>
      <c r="B293" t="str">
        <f>IF([1]Allegations!S294="Location unknown","Location unknown",VLOOKUP([1]Allegations!S294,[1]!map_alpha2[#Data],2,FALSE))</f>
        <v>United Arab Emirates</v>
      </c>
      <c r="C293" s="17">
        <f>IF([1]Allegations!U294="","",[1]Allegations!U294)</f>
        <v>43650</v>
      </c>
      <c r="D293" s="18" t="str">
        <f>IF([1]Allegations!B294="","",HYPERLINK([1]Allegations!B294))</f>
        <v>https://www.business-humanrights.org/en/latest-news/hundreds-of-abu-dhabi-labourers-refuse-to-work-in-wage-dispute/</v>
      </c>
      <c r="E293" t="str">
        <f>IF([1]Allegations!M294="","",[1]Allegations!M294)</f>
        <v>News outlet</v>
      </c>
      <c r="F293" t="str">
        <f>IF([1]Allegations!L294="","",[1]Allegations!L294)</f>
        <v>Migrant &amp; immigrant workers (300 - Unknown Location - Construction)</v>
      </c>
      <c r="G293">
        <f>IF([1]Allegations!T294="","",[1]Allegations!T294)</f>
        <v>300</v>
      </c>
      <c r="H293" t="str">
        <f>IF([1]Allegations!X294="","",[1]Allegations!X294)</f>
        <v>Hundreds of workers on a construction site on Abu Dhabi's Reem Island downed tools, removed their uniforms and went on strike to protest unpaid wages.</v>
      </c>
      <c r="I293" s="1" t="str">
        <f>IF([1]Allegations!K294="","",[1]Allegations!K294)</f>
        <v>Denial of Freedom of Expression/Assembly;Non-payment of Wages</v>
      </c>
      <c r="J293" t="str">
        <f>IF([1]Allegations!C294="","",[1]Allegations!C294)</f>
        <v/>
      </c>
      <c r="K293" t="str">
        <f>IF([1]Allegations!F294="","",[1]Allegations!F294)</f>
        <v/>
      </c>
      <c r="L293" t="str">
        <f>IF([1]Allegations!G294="","",[1]Allegations!G294)</f>
        <v/>
      </c>
      <c r="M293" t="str">
        <f>IF([1]Allegations!H294="","",[1]Allegations!H294)</f>
        <v/>
      </c>
      <c r="N293" t="str">
        <f>IF([1]Allegations!I294="","",[1]Allegations!I294)</f>
        <v/>
      </c>
      <c r="O293" s="1" t="str">
        <f>IF([1]Allegations!J294="","",[1]Allegations!J294)</f>
        <v>Government (Unknown - Sector not reported/applicable);Not Reported (Employer - Construction)</v>
      </c>
      <c r="P293" t="str">
        <f>IF([1]Allegations!N294="","",[1]Allegations!N294)</f>
        <v>No</v>
      </c>
      <c r="Q293" t="str">
        <f>IF([1]Allegations!O294="","",[1]Allegations!O294)</f>
        <v/>
      </c>
      <c r="R293" s="18" t="str">
        <f>IF(AND([1]Allegations!R294="",[1]Allegations!P294=""),"",IF(AND(NOT([1]Allegations!R294=""),[1]Allegations!P294=""),HYPERLINK([1]Allegations!R294),HYPERLINK([1]Allegations!P294)))</f>
        <v/>
      </c>
      <c r="S293" s="1" t="str">
        <f>IF([1]Allegations!Q294="","",[1]Allegations!Q294)</f>
        <v>By December 2019, reporting stated that workers from other companies were involved; subcontracted employees were being encouraged to protest alongside unpaid workers in solidarity. Subcontractors have reportedly told their employees not to work until the issue of payment from the main contractor is resolved._x000D_
_x000D_
Witnesses allege that there have been violent altercations between unpaid workers and paid employees who have continued to work for other subcontractors. Police have been dispersing the protests and fights.</v>
      </c>
      <c r="T293" t="str">
        <f t="shared" si="36"/>
        <v>x</v>
      </c>
      <c r="U293" t="str">
        <f t="shared" si="37"/>
        <v>x</v>
      </c>
      <c r="V293" t="str">
        <f t="shared" si="38"/>
        <v/>
      </c>
      <c r="W293" t="str">
        <f t="shared" si="39"/>
        <v/>
      </c>
      <c r="X293" t="str">
        <f t="shared" si="40"/>
        <v/>
      </c>
      <c r="Y293" t="str">
        <f t="shared" si="41"/>
        <v/>
      </c>
      <c r="Z293" t="str">
        <f t="shared" si="42"/>
        <v/>
      </c>
      <c r="AA293" s="1" t="str">
        <f t="shared" si="43"/>
        <v/>
      </c>
      <c r="AB293" s="19" t="str">
        <f t="shared" si="44"/>
        <v>Sector not reported/applicable;Construction</v>
      </c>
    </row>
    <row r="294" spans="1:28" x14ac:dyDescent="0.25">
      <c r="A294" s="1">
        <f>[1]Allegations!V295</f>
        <v>2788</v>
      </c>
      <c r="B294" t="str">
        <f>IF([1]Allegations!S295="Location unknown","Location unknown",VLOOKUP([1]Allegations!S295,[1]!map_alpha2[#Data],2,FALSE))</f>
        <v>Qatar</v>
      </c>
      <c r="C294" s="17">
        <f>IF([1]Allegations!U295="","",[1]Allegations!U295)</f>
        <v>44657</v>
      </c>
      <c r="D294" s="18" t="str">
        <f>IF([1]Allegations!B295="","",HYPERLINK([1]Allegations!B295))</f>
        <v>https://www.business-humanrights.org/en/latest-news/they-think-that-were-machines-forced-labour-and-other-abuse-of-migrant-workers-in-qatars-private-security-sector/</v>
      </c>
      <c r="E294" t="str">
        <f>IF([1]Allegations!M295="","",[1]Allegations!M295)</f>
        <v>NGO</v>
      </c>
      <c r="F294" t="str">
        <f>IF([1]Allegations!L295="","",[1]Allegations!L295)</f>
        <v>Migrant &amp; immigrant workers (1 - KE - Security companies)</v>
      </c>
      <c r="G294" t="str">
        <f>IF([1]Allegations!T295="","",[1]Allegations!T295)</f>
        <v>Number unknown</v>
      </c>
      <c r="H294" t="str">
        <f>IF([1]Allegations!X295="","",[1]Allegations!X295)</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Milton, worked at a hotel and described working excessive hours without a regular day off. He also described workers skipping lunch because they cannot afford to buy it owing to inadequate overtime pay.</v>
      </c>
      <c r="I294" s="1" t="str">
        <f>IF([1]Allegations!K295="","",[1]Allegations!K295)</f>
        <v>Non-payment of Wages;Right to food</v>
      </c>
      <c r="J294" t="str">
        <f>IF([1]Allegations!C295="","",[1]Allegations!C295)</f>
        <v/>
      </c>
      <c r="K294" t="str">
        <f>IF([1]Allegations!F295="","",[1]Allegations!F295)</f>
        <v/>
      </c>
      <c r="L294" t="str">
        <f>IF([1]Allegations!G295="","",[1]Allegations!G295)</f>
        <v/>
      </c>
      <c r="M294" t="str">
        <f>IF([1]Allegations!H295="","",[1]Allegations!H295)</f>
        <v/>
      </c>
      <c r="N294" t="str">
        <f>IF([1]Allegations!I295="","",[1]Allegations!I295)</f>
        <v/>
      </c>
      <c r="O294" s="1" t="str">
        <f>IF([1]Allegations!J295="","",[1]Allegations!J295)</f>
        <v>Not Reported (Employer - Security companies)</v>
      </c>
      <c r="P294" t="str">
        <f>IF([1]Allegations!N295="","",[1]Allegations!N295)</f>
        <v>Yes</v>
      </c>
      <c r="Q294" t="str">
        <f>IF([1]Allegations!O295="","",[1]Allegations!O295)</f>
        <v>Amnesty Intl.</v>
      </c>
      <c r="R294" s="18" t="str">
        <f>IF(AND([1]Allegations!R295="",[1]Allegations!P295=""),"",IF(AND(NOT([1]Allegations!R295=""),[1]Allegations!P295=""),HYPERLINK([1]Allegations!R295),HYPERLINK([1]Allegations!P295)))</f>
        <v>https://www.business-humanrights.org/en/latest-news/qatar-unfinished-path-to-kafala-reforms-leaves-mainly-african-workers-in-the-security-sector-susceptible-to-forced-labour-says-amnesty-incl-cos-comments/</v>
      </c>
      <c r="S294" s="1" t="str">
        <f>IF([1]Allegations!Q295="","",[1]Allegations!Q295)</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294" t="str">
        <f t="shared" si="36"/>
        <v>x</v>
      </c>
      <c r="U294" t="str">
        <f t="shared" si="37"/>
        <v/>
      </c>
      <c r="V294" t="str">
        <f t="shared" si="38"/>
        <v/>
      </c>
      <c r="W294" t="str">
        <f t="shared" si="39"/>
        <v>x</v>
      </c>
      <c r="X294" t="str">
        <f t="shared" si="40"/>
        <v/>
      </c>
      <c r="Y294" t="str">
        <f t="shared" si="41"/>
        <v/>
      </c>
      <c r="Z294" t="str">
        <f t="shared" si="42"/>
        <v/>
      </c>
      <c r="AA294" s="1" t="str">
        <f t="shared" si="43"/>
        <v/>
      </c>
      <c r="AB294" s="19" t="str">
        <f t="shared" si="44"/>
        <v>Security companies</v>
      </c>
    </row>
    <row r="295" spans="1:28" x14ac:dyDescent="0.25">
      <c r="A295" s="1">
        <f>[1]Allegations!V296</f>
        <v>2782</v>
      </c>
      <c r="B295" t="str">
        <f>IF([1]Allegations!S296="Location unknown","Location unknown",VLOOKUP([1]Allegations!S296,[1]!map_alpha2[#Data],2,FALSE))</f>
        <v>Qatar</v>
      </c>
      <c r="C295" s="17">
        <f>IF([1]Allegations!U296="","",[1]Allegations!U296)</f>
        <v>44657</v>
      </c>
      <c r="D295" s="18" t="str">
        <f>IF([1]Allegations!B296="","",HYPERLINK([1]Allegations!B296))</f>
        <v>https://www.business-humanrights.org/en/latest-news/they-think-that-were-machines-forced-labour-and-other-abuse-of-migrant-workers-in-qatars-private-security-sector/</v>
      </c>
      <c r="E295" t="str">
        <f>IF([1]Allegations!M296="","",[1]Allegations!M296)</f>
        <v>NGO</v>
      </c>
      <c r="F295" t="str">
        <f>IF([1]Allegations!L296="","",[1]Allegations!L296)</f>
        <v>Migrant &amp; immigrant workers (1 - KE - Security companies)</v>
      </c>
      <c r="G295" t="str">
        <f>IF([1]Allegations!T296="","",[1]Allegations!T296)</f>
        <v>Number unknown</v>
      </c>
      <c r="H295" t="str">
        <f>IF([1]Allegations!X296="","",[1]Allegations!X296)</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Lawrence, reported salary deductions for off-days, threats of termination and deportation for challenging supervisors or complaining, no lunch breaks, long working hours, and outdoor work in 52 degree heat resulting in illness. He also reported reprisals from his employer who would punish worker who raised concerns by making them work "for clients with the harshest conditions". Lawrence was deployed to a major transport development project where security workers did not have protection from the sun or access to shelter, water, or toilets. He also reported discrimination and said that people from Sub-Saharan Africa were lower paid than other workers, despite having more experience.</v>
      </c>
      <c r="I295" s="1" t="str">
        <f>IF([1]Allegations!K296="","",[1]Allegations!K296)</f>
        <v>Health: General (including workplace health &amp; safety);Intimidation &amp; Threats;Non-payment of Wages;Racial/ethnic/caste/origin discrimination</v>
      </c>
      <c r="J295" t="str">
        <f>IF([1]Allegations!C296="","",[1]Allegations!C296)</f>
        <v/>
      </c>
      <c r="K295" t="str">
        <f>IF([1]Allegations!F296="","",[1]Allegations!F296)</f>
        <v/>
      </c>
      <c r="L295" t="str">
        <f>IF([1]Allegations!G296="","",[1]Allegations!G296)</f>
        <v/>
      </c>
      <c r="M295" t="str">
        <f>IF([1]Allegations!H296="","",[1]Allegations!H296)</f>
        <v/>
      </c>
      <c r="N295" t="str">
        <f>IF([1]Allegations!I296="","",[1]Allegations!I296)</f>
        <v/>
      </c>
      <c r="O295" s="1" t="str">
        <f>IF([1]Allegations!J296="","",[1]Allegations!J296)</f>
        <v>Not Reported (Client - Transport: General);Not Reported (Employer - Security companies)</v>
      </c>
      <c r="P295" t="str">
        <f>IF([1]Allegations!N296="","",[1]Allegations!N296)</f>
        <v>Yes</v>
      </c>
      <c r="Q295" t="str">
        <f>IF([1]Allegations!O296="","",[1]Allegations!O296)</f>
        <v>Amnesty Intl.</v>
      </c>
      <c r="R295" s="18" t="str">
        <f>IF(AND([1]Allegations!R296="",[1]Allegations!P296=""),"",IF(AND(NOT([1]Allegations!R296=""),[1]Allegations!P296=""),HYPERLINK([1]Allegations!R296),HYPERLINK([1]Allegations!P296)))</f>
        <v>https://www.business-humanrights.org/en/latest-news/qatar-unfinished-path-to-kafala-reforms-leaves-mainly-african-workers-in-the-security-sector-susceptible-to-forced-labour-says-amnesty-incl-cos-comments/</v>
      </c>
      <c r="S295" s="1" t="str">
        <f>IF([1]Allegations!Q296="","",[1]Allegations!Q296)</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295" t="str">
        <f t="shared" si="36"/>
        <v>x</v>
      </c>
      <c r="U295" t="str">
        <f t="shared" si="37"/>
        <v/>
      </c>
      <c r="V295" t="str">
        <f t="shared" si="38"/>
        <v>x</v>
      </c>
      <c r="W295" t="str">
        <f t="shared" si="39"/>
        <v/>
      </c>
      <c r="X295" t="str">
        <f t="shared" si="40"/>
        <v>x</v>
      </c>
      <c r="Y295" t="str">
        <f t="shared" si="41"/>
        <v/>
      </c>
      <c r="Z295" t="str">
        <f t="shared" si="42"/>
        <v/>
      </c>
      <c r="AA295" s="1" t="str">
        <f t="shared" si="43"/>
        <v/>
      </c>
      <c r="AB295" s="19" t="str">
        <f t="shared" si="44"/>
        <v>Transport: General;Security companies</v>
      </c>
    </row>
    <row r="296" spans="1:28" x14ac:dyDescent="0.25">
      <c r="A296" s="1">
        <f>[1]Allegations!V297</f>
        <v>2198</v>
      </c>
      <c r="B296" t="str">
        <f>IF([1]Allegations!S297="Location unknown","Location unknown",VLOOKUP([1]Allegations!S297,[1]!map_alpha2[#Data],2,FALSE))</f>
        <v>Qatar</v>
      </c>
      <c r="C296" s="17">
        <f>IF([1]Allegations!U297="","",[1]Allegations!U297)</f>
        <v>43955</v>
      </c>
      <c r="D296" s="18" t="str">
        <f>IF([1]Allegations!B297="","",HYPERLINK([1]Allegations!B297))</f>
        <v>https://www.business-humanrights.org/en/latest-news/how-can-we-work-without-wages-salary-abuses-facing-migrant-workers-ahead-of-qatars-fifa-world-cup-2022/</v>
      </c>
      <c r="E296" t="str">
        <f>IF([1]Allegations!M297="","",[1]Allegations!M297)</f>
        <v>NGO</v>
      </c>
      <c r="F296" t="str">
        <f>IF([1]Allegations!L297="","",[1]Allegations!L297)</f>
        <v>Migrant &amp; immigrant workers (1 - NP - Catering &amp; food services)</v>
      </c>
      <c r="G296">
        <f>IF([1]Allegations!T297="","",[1]Allegations!T297)</f>
        <v>30</v>
      </c>
      <c r="H296" t="str">
        <f>IF([1]Allegations!X297="","",[1]Allegations!X297)</f>
        <v>In August 2020, Human Rights Watch released a report highlighting the systemic nature of labour abuse against migrant workers in Qatar, particularly regarding the issue of salary abuse and wage theft. This is one of a number of cases cited in the report. _x000D_
_x000D_
Nepali food server "Rama" started work in June 2019 but told HRW she had not been paid since October 2019. With the COVID-19 outbreak, she and her co-workers were told they would be sent home without outstanding pay or end-of-service benefits. At least 30 other food servers had not been paid since November 2019.</v>
      </c>
      <c r="I296" s="1" t="str">
        <f>IF([1]Allegations!K297="","",[1]Allegations!K297)</f>
        <v>Non-payment of Wages</v>
      </c>
      <c r="J296" t="str">
        <f>IF([1]Allegations!C297="","",[1]Allegations!C297)</f>
        <v/>
      </c>
      <c r="K296" t="str">
        <f>IF([1]Allegations!F297="","",[1]Allegations!F297)</f>
        <v/>
      </c>
      <c r="L296" t="str">
        <f>IF([1]Allegations!G297="","",[1]Allegations!G297)</f>
        <v/>
      </c>
      <c r="M296" t="str">
        <f>IF([1]Allegations!H297="","",[1]Allegations!H297)</f>
        <v/>
      </c>
      <c r="N296" t="str">
        <f>IF([1]Allegations!I297="","",[1]Allegations!I297)</f>
        <v/>
      </c>
      <c r="O296" s="1" t="str">
        <f>IF([1]Allegations!J297="","",[1]Allegations!J297)</f>
        <v>Not Reported (Employer - Catering &amp; food services)</v>
      </c>
      <c r="P296" t="str">
        <f>IF([1]Allegations!N297="","",[1]Allegations!N297)</f>
        <v>No</v>
      </c>
      <c r="Q296" t="str">
        <f>IF([1]Allegations!O297="","",[1]Allegations!O297)</f>
        <v/>
      </c>
      <c r="R296" s="18" t="str">
        <f>IF(AND([1]Allegations!R297="",[1]Allegations!P297=""),"",IF(AND(NOT([1]Allegations!R297=""),[1]Allegations!P297=""),HYPERLINK([1]Allegations!R297),HYPERLINK([1]Allegations!P297)))</f>
        <v/>
      </c>
      <c r="S296" s="1" t="str">
        <f>IF([1]Allegations!Q297="","",[1]Allegations!Q297)</f>
        <v>None reported</v>
      </c>
      <c r="T296" t="str">
        <f t="shared" si="36"/>
        <v>x</v>
      </c>
      <c r="U296" t="str">
        <f t="shared" si="37"/>
        <v/>
      </c>
      <c r="V296" t="str">
        <f t="shared" si="38"/>
        <v/>
      </c>
      <c r="W296" t="str">
        <f t="shared" si="39"/>
        <v/>
      </c>
      <c r="X296" t="str">
        <f t="shared" si="40"/>
        <v/>
      </c>
      <c r="Y296" t="str">
        <f t="shared" si="41"/>
        <v/>
      </c>
      <c r="Z296" t="str">
        <f t="shared" si="42"/>
        <v/>
      </c>
      <c r="AA296" s="1" t="str">
        <f t="shared" si="43"/>
        <v/>
      </c>
      <c r="AB296" s="19" t="str">
        <f t="shared" si="44"/>
        <v>Catering &amp; food services</v>
      </c>
    </row>
    <row r="297" spans="1:28" x14ac:dyDescent="0.25">
      <c r="A297" s="1">
        <f>[1]Allegations!V298</f>
        <v>2699</v>
      </c>
      <c r="B297" t="str">
        <f>IF([1]Allegations!S298="Location unknown","Location unknown",VLOOKUP([1]Allegations!S298,[1]!map_alpha2[#Data],2,FALSE))</f>
        <v>United Arab Emirates</v>
      </c>
      <c r="C297" s="17">
        <f>IF([1]Allegations!U298="","",[1]Allegations!U298)</f>
        <v>42955</v>
      </c>
      <c r="D297" s="18" t="str">
        <f>IF([1]Allegations!B298="","",HYPERLINK([1]Allegations!B298))</f>
        <v>https://www.business-humanrights.org/en/latest-news/report-uae-based-alco-denies-sailors-wages-for-25-months-confiscates-their-passports-leaving-them-stranded-offshore/</v>
      </c>
      <c r="E297" t="str">
        <f>IF([1]Allegations!M298="","",[1]Allegations!M298)</f>
        <v>NGO</v>
      </c>
      <c r="F297" t="str">
        <f>IF([1]Allegations!L298="","",[1]Allegations!L298)</f>
        <v>Migrant &amp; immigrant workers (1 - BD - Unknown Sector);Migrant &amp; immigrant workers (1 - LK - Shipping, ship-building &amp; ship-scrapping);Migrant &amp; immigrant workers (1 - PK - Shipping, ship-building &amp; ship-scrapping);Migrant &amp; immigrant workers (6 - IN - Shipping, ship-building &amp; ship-scrapping)</v>
      </c>
      <c r="G297">
        <f>IF([1]Allegations!T298="","",[1]Allegations!T298)</f>
        <v>9</v>
      </c>
      <c r="H297" t="str">
        <f>IF([1]Allegations!X298="","",[1]Allegations!X298)</f>
        <v>The MT Ocean Pride is one of a number of ships abandoned off the UAE coast and profiled by NGO Human Rights at Sea in their report detailing the human rights abuses against seafarers in the region. By July 2017, the nine-man crew (one Pakistani, six Indians, one Bangaldeshi and one Sri Lankan) had not been paid wages for 25 months. Whilst stranded on board, HRAS found the crew were denied access to medical treatment, food or water.</v>
      </c>
      <c r="I297" s="1" t="str">
        <f>IF([1]Allegations!K298="","",[1]Allegations!K298)</f>
        <v>Health: General (including workplace health &amp; safety);Non-payment of Wages;Precarious/unsuitable living conditions;Restricted Mobility;Right to food;Withholding Passports</v>
      </c>
      <c r="J297" t="str">
        <f>IF([1]Allegations!C298="","",[1]Allegations!C298)</f>
        <v>ALCO Shipping Services (Employer)</v>
      </c>
      <c r="K297" t="str">
        <f>IF([1]Allegations!F298="","",[1]Allegations!F298)</f>
        <v>Shipping, ship-building &amp; ship-scrapping</v>
      </c>
      <c r="L297" t="str">
        <f>IF([1]Allegations!G298="","",[1]Allegations!G298)</f>
        <v/>
      </c>
      <c r="M297" t="str">
        <f>IF([1]Allegations!H298="","",[1]Allegations!H298)</f>
        <v/>
      </c>
      <c r="N297" t="str">
        <f>IF([1]Allegations!I298="","",[1]Allegations!I298)</f>
        <v/>
      </c>
      <c r="O297" s="1" t="str">
        <f>IF([1]Allegations!J298="","",[1]Allegations!J298)</f>
        <v/>
      </c>
      <c r="P297" t="str">
        <f>IF([1]Allegations!N298="","",[1]Allegations!N298)</f>
        <v>Yes</v>
      </c>
      <c r="Q297" t="str">
        <f>IF([1]Allegations!O298="","",[1]Allegations!O298)</f>
        <v>Resource Centre</v>
      </c>
      <c r="R297" s="18" t="str">
        <f>IF(AND([1]Allegations!R298="",[1]Allegations!P298=""),"",IF(AND(NOT([1]Allegations!R298=""),[1]Allegations!P298=""),HYPERLINK([1]Allegations!R298),HYPERLINK([1]Allegations!P298)))</f>
        <v/>
      </c>
      <c r="S297" s="1" t="str">
        <f>IF([1]Allegations!Q298="","",[1]Allegations!Q298)</f>
        <v>Company did not respond._x000D_
_x000D_
The seafarers did contact the Indian Consulate but as of July 2017 it had not yet been confirmed whether they had been able to address the sailors' needs or facilitate contact with their families back home.</v>
      </c>
      <c r="T297" t="str">
        <f t="shared" si="36"/>
        <v>x</v>
      </c>
      <c r="U297" t="str">
        <f t="shared" si="37"/>
        <v>x</v>
      </c>
      <c r="V297" t="str">
        <f t="shared" si="38"/>
        <v>x</v>
      </c>
      <c r="W297" t="str">
        <f t="shared" si="39"/>
        <v>x</v>
      </c>
      <c r="X297" t="str">
        <f t="shared" si="40"/>
        <v/>
      </c>
      <c r="Y297" t="str">
        <f t="shared" si="41"/>
        <v/>
      </c>
      <c r="Z297" t="str">
        <f t="shared" si="42"/>
        <v/>
      </c>
      <c r="AA297" s="1" t="str">
        <f t="shared" si="43"/>
        <v/>
      </c>
      <c r="AB297" s="19" t="str">
        <f t="shared" si="44"/>
        <v>Shipping, ship-building &amp; ship-scrapping</v>
      </c>
    </row>
    <row r="298" spans="1:28" x14ac:dyDescent="0.25">
      <c r="A298" s="1">
        <f>[1]Allegations!V299</f>
        <v>2758</v>
      </c>
      <c r="B298" t="str">
        <f>IF([1]Allegations!S299="Location unknown","Location unknown",VLOOKUP([1]Allegations!S299,[1]!map_alpha2[#Data],2,FALSE))</f>
        <v>Qatar</v>
      </c>
      <c r="C298" s="17">
        <f>IF([1]Allegations!U299="","",[1]Allegations!U299)</f>
        <v>44589</v>
      </c>
      <c r="D298" s="18" t="str">
        <f>IF([1]Allegations!B299="","",HYPERLINK([1]Allegations!B299))</f>
        <v>https://www.business-humanrights.org/en/latest-news/pilots-say-qatar-airways-monitors-and-muzzles-staff-online/</v>
      </c>
      <c r="E298" t="str">
        <f>IF([1]Allegations!M299="","",[1]Allegations!M299)</f>
        <v>News outlet</v>
      </c>
      <c r="F298" t="str">
        <f>IF([1]Allegations!L299="","",[1]Allegations!L299)</f>
        <v>Migrant &amp; immigrant workers (Unknown Number - Unknown Location - Aircraft/Airline)</v>
      </c>
      <c r="G298" t="str">
        <f>IF([1]Allegations!T299="","",[1]Allegations!T299)</f>
        <v>Number unknown</v>
      </c>
      <c r="H298" t="str">
        <f>IF([1]Allegations!X299="","",[1]Allegations!X299)</f>
        <v>A Thomson Reuters Foundation investigation has found a pattern of lawsuits and redundancies at national carrier Qatar Airways that reportedly demonstrate growing efforts by the company to monitor employees' private online activity and silence criticism. Workers who vent work worries online say the company is retaliating with legal threats and job cut</v>
      </c>
      <c r="I298" s="1" t="str">
        <f>IF([1]Allegations!K299="","",[1]Allegations!K299)</f>
        <v>Denial of Freedom of Expression/Assembly;Intimidation &amp; Threats;Privacy;Surveillance</v>
      </c>
      <c r="J298" t="str">
        <f>IF([1]Allegations!C299="","",[1]Allegations!C299)</f>
        <v>Qatar Airways (Employer)</v>
      </c>
      <c r="K298" t="str">
        <f>IF([1]Allegations!F299="","",[1]Allegations!F299)</f>
        <v>Aircraft/Airline</v>
      </c>
      <c r="L298" t="str">
        <f>IF([1]Allegations!G299="","",[1]Allegations!G299)</f>
        <v/>
      </c>
      <c r="M298" t="str">
        <f>IF([1]Allegations!H299="","",[1]Allegations!H299)</f>
        <v/>
      </c>
      <c r="N298" t="str">
        <f>IF([1]Allegations!I299="","",[1]Allegations!I299)</f>
        <v/>
      </c>
      <c r="O298" s="1" t="str">
        <f>IF([1]Allegations!J299="","",[1]Allegations!J299)</f>
        <v/>
      </c>
      <c r="P298" t="str">
        <f>IF([1]Allegations!N299="","",[1]Allegations!N299)</f>
        <v>Yes</v>
      </c>
      <c r="Q298" t="str">
        <f>IF([1]Allegations!O299="","",[1]Allegations!O299)</f>
        <v>Resource Centre</v>
      </c>
      <c r="R298" s="18" t="str">
        <f>IF(AND([1]Allegations!R299="",[1]Allegations!P299=""),"",IF(AND(NOT([1]Allegations!R299=""),[1]Allegations!P299=""),HYPERLINK([1]Allegations!R299),HYPERLINK([1]Allegations!P299)))</f>
        <v>https://www.business-humanrights.org/en/latest-news/qatar-airways-faces-allegations-of-retaliatory-action-against-employees-using-online-forums-to-voice-concerns-of-working-conditions-qa-did-not-respond/</v>
      </c>
      <c r="S298" s="1" t="str">
        <f>IF([1]Allegations!Q299="","",[1]Allegations!Q299)</f>
        <v>Qatar Airways responded to the allegations saying it "takes any alleged potential breach of company security or leaking of confidential information very seriously, and it is part of our responsibilities as a large-scale, global organisation, as well as a matter of duty of care to our employees and customers, to thoroughly investigate any incidences which may present a risk to our business"</v>
      </c>
      <c r="T298" t="str">
        <f t="shared" si="36"/>
        <v/>
      </c>
      <c r="U298" t="str">
        <f t="shared" si="37"/>
        <v>x</v>
      </c>
      <c r="V298" t="str">
        <f t="shared" si="38"/>
        <v/>
      </c>
      <c r="W298" t="str">
        <f t="shared" si="39"/>
        <v/>
      </c>
      <c r="X298" t="str">
        <f t="shared" si="40"/>
        <v>x</v>
      </c>
      <c r="Y298" t="str">
        <f t="shared" si="41"/>
        <v/>
      </c>
      <c r="Z298" t="str">
        <f t="shared" si="42"/>
        <v/>
      </c>
      <c r="AA298" s="1" t="str">
        <f t="shared" si="43"/>
        <v/>
      </c>
      <c r="AB298" s="19" t="str">
        <f t="shared" si="44"/>
        <v>Aircraft/Airline</v>
      </c>
    </row>
    <row r="299" spans="1:28" x14ac:dyDescent="0.25">
      <c r="A299" s="1">
        <f>[1]Allegations!V300</f>
        <v>2526</v>
      </c>
      <c r="B299" t="str">
        <f>IF([1]Allegations!S300="Location unknown","Location unknown",VLOOKUP([1]Allegations!S300,[1]!map_alpha2[#Data],2,FALSE))</f>
        <v>United Arab Emirates</v>
      </c>
      <c r="C299" s="17">
        <f>IF([1]Allegations!U300="","",[1]Allegations!U300)</f>
        <v>44490</v>
      </c>
      <c r="D299" s="18" t="str">
        <f>IF([1]Allegations!B300="","",HYPERLINK([1]Allegations!B300))</f>
        <v>https://www.business-humanrights.org/en/latest-news/wage-theft-in-uae-robs-african-deportees-of-future/</v>
      </c>
      <c r="E299" t="str">
        <f>IF([1]Allegations!M300="","",[1]Allegations!M300)</f>
        <v>News outlet</v>
      </c>
      <c r="F299" t="str">
        <f>IF([1]Allegations!L300="","",[1]Allegations!L300)</f>
        <v>Migrant &amp; immigrant workers (1 - NG - Cleaning &amp; maintenance)</v>
      </c>
      <c r="G299">
        <f>IF([1]Allegations!T300="","",[1]Allegations!T300)</f>
        <v>1</v>
      </c>
      <c r="H299" t="str">
        <f>IF([1]Allegations!X300="","",[1]Allegations!X300)</f>
        <v>In the summer of 2021, the UAE Government arrested hundreds of African workers in "racially-motivated" raids, detaining workers without due process and deporting them en masse. Many workers were abused in detention, some experienced sexual abuse, and were deported without their personal belongings, including documentation._x000D_
_x000D_
A Nigerian worker who was deported in the raids was owed two months' wages (USD1,225). His boss stopped replying to his messages once he was no longer in the UAE.</v>
      </c>
      <c r="I299" s="1" t="str">
        <f>IF([1]Allegations!K300="","",[1]Allegations!K300)</f>
        <v>Imprisonment;Non-payment of Wages</v>
      </c>
      <c r="J299" t="str">
        <f>IF([1]Allegations!C300="","",[1]Allegations!C300)</f>
        <v>Magic World General Maintenance (Employer)</v>
      </c>
      <c r="K299" t="str">
        <f>IF([1]Allegations!F300="","",[1]Allegations!F300)</f>
        <v>Auto repair &amp; maintenance</v>
      </c>
      <c r="L299" t="str">
        <f>IF([1]Allegations!G300="","",[1]Allegations!G300)</f>
        <v/>
      </c>
      <c r="M299" t="str">
        <f>IF([1]Allegations!H300="","",[1]Allegations!H300)</f>
        <v/>
      </c>
      <c r="N299" t="str">
        <f>IF([1]Allegations!I300="","",[1]Allegations!I300)</f>
        <v/>
      </c>
      <c r="O299" s="1" t="str">
        <f>IF([1]Allegations!J300="","",[1]Allegations!J300)</f>
        <v>Government (Unknown - Sector not reported/applicable)</v>
      </c>
      <c r="P299" t="str">
        <f>IF([1]Allegations!N300="","",[1]Allegations!N300)</f>
        <v>Yes</v>
      </c>
      <c r="Q299" t="str">
        <f>IF([1]Allegations!O300="","",[1]Allegations!O300)</f>
        <v>Resource Centre</v>
      </c>
      <c r="R299" s="18" t="str">
        <f>IF(AND([1]Allegations!R300="",[1]Allegations!P300=""),"",IF(AND(NOT([1]Allegations!R300=""),[1]Allegations!P300=""),HYPERLINK([1]Allegations!R300),HYPERLINK([1]Allegations!P300)))</f>
        <v>https://www.business-humanrights.org/en/latest-news/uae-deported-in-govt-raids-african-workers-face-barriers-to-claiming-unpaid-wages-from-abroad/</v>
      </c>
      <c r="S299" s="1" t="str">
        <f>IF([1]Allegations!Q300="","",[1]Allegations!Q300)</f>
        <v>While the raids were co-ordinated and carried out by public authorities, many of the workers had not been paid outstanding wages and have experienced barriers to accessing what is owed to them, Reuters reports. While workers should theoretically be able to access a labour complaints mechanism in the UAE - through a government website, mobile application or phone number - in practice it is difficult for many of them to navigate the system._x000D_
 _x000D_
 Business &amp; Human Rights Resource Centre invited Magic World General Maintenance to respond to the article; they did not.</v>
      </c>
      <c r="T299" t="str">
        <f t="shared" si="36"/>
        <v>x</v>
      </c>
      <c r="U299" t="str">
        <f t="shared" si="37"/>
        <v>x</v>
      </c>
      <c r="V299" t="str">
        <f t="shared" si="38"/>
        <v/>
      </c>
      <c r="W299" t="str">
        <f t="shared" si="39"/>
        <v/>
      </c>
      <c r="X299" t="str">
        <f t="shared" si="40"/>
        <v/>
      </c>
      <c r="Y299" t="str">
        <f t="shared" si="41"/>
        <v/>
      </c>
      <c r="Z299" t="str">
        <f t="shared" si="42"/>
        <v/>
      </c>
      <c r="AA299" s="1" t="str">
        <f t="shared" si="43"/>
        <v/>
      </c>
      <c r="AB299" s="19" t="str">
        <f t="shared" si="44"/>
        <v>Auto repair &amp; maintenanceSector not reported/applicable</v>
      </c>
    </row>
    <row r="300" spans="1:28" x14ac:dyDescent="0.25">
      <c r="A300" s="1">
        <f>[1]Allegations!V301</f>
        <v>2761</v>
      </c>
      <c r="B300" t="str">
        <f>IF([1]Allegations!S301="Location unknown","Location unknown",VLOOKUP([1]Allegations!S301,[1]!map_alpha2[#Data],2,FALSE))</f>
        <v>Qatar</v>
      </c>
      <c r="C300" s="17">
        <f>IF([1]Allegations!U301="","",[1]Allegations!U301)</f>
        <v>44623</v>
      </c>
      <c r="D300" s="18" t="str">
        <f>IF([1]Allegations!B301="","",HYPERLINK([1]Allegations!B301))</f>
        <v>https://www.business-humanrights.org/en/latest-news/qatar-wage-abuses-by-firm-in-world-cup-leadup/</v>
      </c>
      <c r="E300" t="str">
        <f>IF([1]Allegations!M301="","",[1]Allegations!M301)</f>
        <v>NGO</v>
      </c>
      <c r="F300" t="str">
        <f>IF([1]Allegations!L301="","",[1]Allegations!L301)</f>
        <v>Migrant &amp; immigrant workers (Unknown Number - Unknown Location - Construction)</v>
      </c>
      <c r="G300" t="str">
        <f>IF([1]Allegations!T301="","",[1]Allegations!T301)</f>
        <v>Number unknown</v>
      </c>
      <c r="H300" t="str">
        <f>IF([1]Allegations!X301="","",[1]Allegations!X301)</f>
        <v>In March 2022 HRW reported that migrant 4 migrant workers at Bin Omran Trading and Contracting (BOTC) company, which it said had multiple ongoing projects related to the FIFA World Cup Qatar 2022, have not been paid for up to 5 months despite numerous formal complaints to Qatari authorities.  The employees interviewed said that the total size of BOTC’s workforce has declined in recent months as employees have left either because their contracts were completed or terminated or wage abuse. They said wages for the remaining workers have been delayed by two months in some cases and five months in others. They said that the delayed wages and uncertainty has caused an enormous amount of stress as they rely on these wages to feed their families and to ensure that their children’s education is not disrupted._x000D_
_x000D_
The workers also said that hundreds of the company’s former employees who are either working for other companies now or have moved back to their home countries say they have outstanding wages and are waiting for their final settlement._x000D_
_x000D_
The company’s website, says that its ongoing projects include the Al-Bayt Stadium in al-Khor, which will host World Cup matches, the roads surrounding the stadium, and the New Orbital Highway project, which will connect Doha’s downtown areas to several stadiums, including in al-Rayyan, al-Khor, and Lusail.</v>
      </c>
      <c r="I300" s="1" t="str">
        <f>IF([1]Allegations!K301="","",[1]Allegations!K301)</f>
        <v>Health: General (including workplace health &amp; safety);Non-payment of Wages</v>
      </c>
      <c r="J300" t="str">
        <f>IF([1]Allegations!C301="","",[1]Allegations!C301)</f>
        <v>Bin Omran Trading and Contracting (Employer)</v>
      </c>
      <c r="K300" t="str">
        <f>IF([1]Allegations!F301="","",[1]Allegations!F301)</f>
        <v>Construction</v>
      </c>
      <c r="L300" t="str">
        <f>IF([1]Allegations!G301="","",[1]Allegations!G301)</f>
        <v>Al Bayt Stadium (Unknown);Qatar World Cup 2022 Unspecified Projects (Unknown)</v>
      </c>
      <c r="M300" t="str">
        <f>IF([1]Allegations!H301="","",[1]Allegations!H301)</f>
        <v>Al Khor;Multiple locations</v>
      </c>
      <c r="N300" t="str">
        <f>IF([1]Allegations!I301="","",[1]Allegations!I301)</f>
        <v>Sports and venues</v>
      </c>
      <c r="O300" s="1" t="str">
        <f>IF([1]Allegations!J301="","",[1]Allegations!J301)</f>
        <v/>
      </c>
      <c r="P300" t="str">
        <f>IF([1]Allegations!N301="","",[1]Allegations!N301)</f>
        <v>Yes</v>
      </c>
      <c r="Q300" t="str">
        <f>IF([1]Allegations!O301="","",[1]Allegations!O301)</f>
        <v>Resource Centre; Human Rights Watch</v>
      </c>
      <c r="R300" s="18" t="str">
        <f>IF(AND([1]Allegations!R301="",[1]Allegations!P301=""),"",IF(AND(NOT([1]Allegations!R301=""),[1]Allegations!P301=""),HYPERLINK([1]Allegations!R301),HYPERLINK([1]Allegations!P301)))</f>
        <v/>
      </c>
      <c r="S300" s="1" t="str">
        <f>IF([1]Allegations!Q301="","",[1]Allegations!Q301)</f>
        <v>The company did not respond to HRW or the Resource Centre._x000D_
_x000D_
On February 8, Human Rights Watch wrote to Qatari authorities informing them that some workers from BOTC have not been paid for up to five months and others for over two months and seeking a response, but they have not responded. BOTC employees also said they had  lodged complaints about their delayed wages to the Labor Ministry, the Labor Court, the Qatari police, and the National Human Rights Commission in February, so far without effect. They said that the Qatari police assured them that they would be paid by the end of February. However, a BOTC employee told Human Rights Watch that as of March 3, they had failed to meet this promise and they were still not paid.</v>
      </c>
      <c r="T300" t="str">
        <f t="shared" si="36"/>
        <v>x</v>
      </c>
      <c r="U300" t="str">
        <f t="shared" si="37"/>
        <v/>
      </c>
      <c r="V300" t="str">
        <f t="shared" si="38"/>
        <v>x</v>
      </c>
      <c r="W300" t="str">
        <f t="shared" si="39"/>
        <v/>
      </c>
      <c r="X300" t="str">
        <f t="shared" si="40"/>
        <v/>
      </c>
      <c r="Y300" t="str">
        <f t="shared" si="41"/>
        <v/>
      </c>
      <c r="Z300" t="str">
        <f t="shared" si="42"/>
        <v/>
      </c>
      <c r="AA300" s="1" t="str">
        <f t="shared" si="43"/>
        <v/>
      </c>
      <c r="AB300" s="19" t="str">
        <f t="shared" si="44"/>
        <v>Construction;Sports and venues;</v>
      </c>
    </row>
    <row r="301" spans="1:28" x14ac:dyDescent="0.25">
      <c r="A301" s="1">
        <f>[1]Allegations!V302</f>
        <v>3542</v>
      </c>
      <c r="B301" t="str">
        <f>IF([1]Allegations!S302="Location unknown","Location unknown",VLOOKUP([1]Allegations!S302,[1]!map_alpha2[#Data],2,FALSE))</f>
        <v>Qatar</v>
      </c>
      <c r="C301" s="17">
        <f>IF([1]Allegations!U302="","",[1]Allegations!U302)</f>
        <v>44674</v>
      </c>
      <c r="D301" s="18" t="str">
        <f>IF([1]Allegations!B302="","",HYPERLINK([1]Allegations!B302))</f>
        <v>https://www.business-humanrights.org/en/latest-news/dad-says-son-worked-to-death-on-1-an-hour-by-qatar-world-cup-stadium-firm/</v>
      </c>
      <c r="E301" t="str">
        <f>IF([1]Allegations!M302="","",[1]Allegations!M302)</f>
        <v>News outlet</v>
      </c>
      <c r="F301" t="str">
        <f>IF([1]Allegations!L302="","",[1]Allegations!L302)</f>
        <v>Migrant &amp; immigrant workers (1 - NP - Construction)</v>
      </c>
      <c r="G301">
        <f>IF([1]Allegations!T302="","",[1]Allegations!T302)</f>
        <v>1</v>
      </c>
      <c r="H301" t="str">
        <f>IF([1]Allegations!X302="","",[1]Allegations!X302)</f>
        <v>Nepali 28 year-old migrant worker Sanjib Raya died in November 2022 of heart failure in his accommodation. _x000D_
Raya was working for construction company Galfar Al Misnad which his family claimed were subjecting him to working conditions such as overworking in excessive heat which contributed to the deterioration of his health as he was in good health prior to moving to Qatar for this job.</v>
      </c>
      <c r="I301" s="1" t="str">
        <f>IF([1]Allegations!K302="","",[1]Allegations!K302)</f>
        <v>Deaths;Health: General (including workplace health &amp; safety)</v>
      </c>
      <c r="J301" t="str">
        <f>IF([1]Allegations!C302="","",[1]Allegations!C302)</f>
        <v>Galfar Al Misnad (Employer)</v>
      </c>
      <c r="K301" t="str">
        <f>IF([1]Allegations!F302="","",[1]Allegations!F302)</f>
        <v>Construction;Diversified/Conglomerates</v>
      </c>
      <c r="L301" t="str">
        <f>IF([1]Allegations!G302="","",[1]Allegations!G302)</f>
        <v/>
      </c>
      <c r="M301" t="str">
        <f>IF([1]Allegations!H302="","",[1]Allegations!H302)</f>
        <v/>
      </c>
      <c r="N301" t="str">
        <f>IF([1]Allegations!I302="","",[1]Allegations!I302)</f>
        <v/>
      </c>
      <c r="O301" s="1" t="str">
        <f>IF([1]Allegations!J302="","",[1]Allegations!J302)</f>
        <v/>
      </c>
      <c r="P301" t="str">
        <f>IF([1]Allegations!N302="","",[1]Allegations!N302)</f>
        <v>Yes</v>
      </c>
      <c r="Q301" t="str">
        <f>IF([1]Allegations!O302="","",[1]Allegations!O302)</f>
        <v>The Resource Centre</v>
      </c>
      <c r="R301" s="18" t="str">
        <f>IF(AND([1]Allegations!R302="",[1]Allegations!P302=""),"",IF(AND(NOT([1]Allegations!R302=""),[1]Allegations!P302=""),HYPERLINK([1]Allegations!R302),HYPERLINK([1]Allegations!P302)))</f>
        <v>https://www.business-humanrights.org/en/latest-news/qatar-family-of-deceased-nepali-worker-alleges-harsh-working-conditions-by-employer-galfar-al-misnad-contributed-to-his-untimely-death-co-did-not-respond/</v>
      </c>
      <c r="S301" s="1" t="str">
        <f>IF([1]Allegations!Q302="","",[1]Allegations!Q302)</f>
        <v>The body of Sanjib Raya was shipped back to his hometown in Nepal shortly after his death. Galfar Al Misnad paid the family of the deceased GBP1500 in "final settlements".</v>
      </c>
      <c r="T301" t="str">
        <f t="shared" si="36"/>
        <v/>
      </c>
      <c r="U301" t="str">
        <f t="shared" si="37"/>
        <v/>
      </c>
      <c r="V301" t="str">
        <f t="shared" si="38"/>
        <v>x</v>
      </c>
      <c r="W301" t="str">
        <f t="shared" si="39"/>
        <v/>
      </c>
      <c r="X301" t="str">
        <f t="shared" si="40"/>
        <v/>
      </c>
      <c r="Y301" t="str">
        <f t="shared" si="41"/>
        <v/>
      </c>
      <c r="Z301" t="str">
        <f t="shared" si="42"/>
        <v/>
      </c>
      <c r="AA301" s="1" t="str">
        <f t="shared" si="43"/>
        <v>x</v>
      </c>
      <c r="AB301" s="19" t="str">
        <f t="shared" si="44"/>
        <v>Construction;Diversified/Conglomerates</v>
      </c>
    </row>
    <row r="302" spans="1:28" x14ac:dyDescent="0.25">
      <c r="A302" s="1">
        <f>[1]Allegations!V303</f>
        <v>2809</v>
      </c>
      <c r="B302" t="str">
        <f>IF([1]Allegations!S303="Location unknown","Location unknown",VLOOKUP([1]Allegations!S303,[1]!map_alpha2[#Data],2,FALSE))</f>
        <v>Qatar</v>
      </c>
      <c r="C302" s="17">
        <f>IF([1]Allegations!U303="","",[1]Allegations!U303)</f>
        <v>44656</v>
      </c>
      <c r="D302" s="18" t="str">
        <f>IF([1]Allegations!B303="","",HYPERLINK([1]Allegations!B303))</f>
        <v>https://www.business-humanrights.org/en/latest-news/rideshare-platforms-in-qatar-big-business-poor-ethics/</v>
      </c>
      <c r="E302" t="str">
        <f>IF([1]Allegations!M303="","",[1]Allegations!M303)</f>
        <v>NGO</v>
      </c>
      <c r="F302" t="str">
        <f>IF([1]Allegations!L303="","",[1]Allegations!L303)</f>
        <v>Migrant &amp; immigrant workers (1 - NP - Transport: General)</v>
      </c>
      <c r="G302">
        <f>IF([1]Allegations!T303="","",[1]Allegations!T303)</f>
        <v>1</v>
      </c>
      <c r="H302" t="str">
        <f>IF([1]Allegations!X303="","",[1]Allegations!X303)</f>
        <v>A Migrant-Rights.org publication revealed dire conditions gig economy workers, particularly in the rideshare sector for companies like Uber and Careem, are subjected to in Qatar._x000D_
_x000D_
Sanjay from Nepal reported paying around USD800 to secure a job in Qatar, and on top of that Sanjay did not get any days off.</v>
      </c>
      <c r="I302" s="1" t="str">
        <f>IF([1]Allegations!K303="","",[1]Allegations!K303)</f>
        <v>Health: General (including workplace health &amp; safety);Recruitment Fees;Very Low Wages</v>
      </c>
      <c r="J302" t="str">
        <f>IF([1]Allegations!C303="","",[1]Allegations!C303)</f>
        <v>Careem (Client);Uber (Client)</v>
      </c>
      <c r="K302" t="str">
        <f>IF([1]Allegations!F303="","",[1]Allegations!F303)</f>
        <v>Taxi;Technology: General</v>
      </c>
      <c r="L302" t="str">
        <f>IF([1]Allegations!G303="","",[1]Allegations!G303)</f>
        <v/>
      </c>
      <c r="M302" t="str">
        <f>IF([1]Allegations!H303="","",[1]Allegations!H303)</f>
        <v/>
      </c>
      <c r="N302" t="str">
        <f>IF([1]Allegations!I303="","",[1]Allegations!I303)</f>
        <v/>
      </c>
      <c r="O302" s="1" t="str">
        <f>IF([1]Allegations!J303="","",[1]Allegations!J303)</f>
        <v>Not Reported (Employer - Transport: General)</v>
      </c>
      <c r="P302" t="str">
        <f>IF([1]Allegations!N303="","",[1]Allegations!N303)</f>
        <v>Yes</v>
      </c>
      <c r="Q302" t="str">
        <f>IF([1]Allegations!O303="","",[1]Allegations!O303)</f>
        <v>Migrant-Rights.org; Resource Centre</v>
      </c>
      <c r="R302" s="18" t="str">
        <f>IF(AND([1]Allegations!R303="",[1]Allegations!P303=""),"",IF(AND(NOT([1]Allegations!R303=""),[1]Allegations!P303=""),HYPERLINK([1]Allegations!R303),HYPERLINK([1]Allegations!P303)))</f>
        <v>https://www.business-humanrights.org/en/latest-news/qatar-rideshare-platforms-reportedly-exclude-drivers-from-labour-protections-sponsoring-cos-fail-to-provide-benefits-under-law-incl-comments-from-careem-uber-did-not-respond/</v>
      </c>
      <c r="S302" s="1" t="str">
        <f>IF([1]Allegations!Q303="","",[1]Allegations!Q303)</f>
        <v>None reported. Migrant-Rights.org invited Careem and Uber to respond to a set of questions regarding their responsibilities towards workers employed by limousine companies driving under their apps; Careem responded. The Resource Centre also invited Uber to respond; they did not.</v>
      </c>
      <c r="T302" t="str">
        <f t="shared" si="36"/>
        <v>x</v>
      </c>
      <c r="U302" t="str">
        <f t="shared" si="37"/>
        <v/>
      </c>
      <c r="V302" t="str">
        <f t="shared" si="38"/>
        <v>x</v>
      </c>
      <c r="W302" t="str">
        <f t="shared" si="39"/>
        <v/>
      </c>
      <c r="X302" t="str">
        <f t="shared" si="40"/>
        <v/>
      </c>
      <c r="Y302" t="str">
        <f t="shared" si="41"/>
        <v/>
      </c>
      <c r="Z302" t="str">
        <f t="shared" si="42"/>
        <v/>
      </c>
      <c r="AA302" s="1" t="str">
        <f t="shared" si="43"/>
        <v/>
      </c>
      <c r="AB302" s="19" t="str">
        <f t="shared" si="44"/>
        <v>Taxi;Technology: GeneralTransport: General</v>
      </c>
    </row>
    <row r="303" spans="1:28" x14ac:dyDescent="0.25">
      <c r="A303" s="1">
        <f>[1]Allegations!V304</f>
        <v>2806</v>
      </c>
      <c r="B303" t="str">
        <f>IF([1]Allegations!S304="Location unknown","Location unknown",VLOOKUP([1]Allegations!S304,[1]!map_alpha2[#Data],2,FALSE))</f>
        <v>Qatar</v>
      </c>
      <c r="C303" s="17">
        <f>IF([1]Allegations!U304="","",[1]Allegations!U304)</f>
        <v>44624</v>
      </c>
      <c r="D303" s="18" t="str">
        <f>IF([1]Allegations!B304="","",HYPERLINK([1]Allegations!B304))</f>
        <v>https://www.business-humanrights.org/en/latest-news/its-gone-on-too-long-cimic-scrambles-to-refund-workers-caught-up-in-underpayment-scandal/</v>
      </c>
      <c r="E303" t="str">
        <f>IF([1]Allegations!M304="","",[1]Allegations!M304)</f>
        <v>News outlet</v>
      </c>
      <c r="F303" t="str">
        <f>IF([1]Allegations!L304="","",[1]Allegations!L304)</f>
        <v>Migrant &amp; immigrant workers (1 - AU - Construction);Migrant &amp; immigrant workers (Unknown Number - IN - Construction);Migrant &amp; immigrant workers (Unknown Number - PK - Construction)</v>
      </c>
      <c r="G303" t="str">
        <f>IF([1]Allegations!T304="","",[1]Allegations!T304)</f>
        <v>Number unknown</v>
      </c>
      <c r="H303" t="str">
        <f>IF([1]Allegations!X304="","",[1]Allegations!X304)</f>
        <v>CIMIC Australia, the country's largest construction company, has come under fire for allegedly failing to pay workers, contractors and subcontractors and even defaulting on bank payments for outstanding loans in the Gulf. Migrant workers included Indian, Pakistani, Australian nationals and others who were struggling to make ends meet and were trapped in countries they were working in due to insufficiency of funds to make the trip back to their countries as CIMIC's outstanding payments topped $500m (USD360m)._x000D_
_x000D_
In Qatar, hundreds of workers in labour camps had been waiting for outstanding payments and end-of-service benefits for over a year, following CIMIC’s withdrawal from the Middle East as part of a joint venture for BIC Contracting in February 2021. Workers’ visas and IDs have since expired and at least four workers have attempted suicide. The company has reportedly intimidated workers into settling and withdrawing legal action. A video published online in February 2022 showed workers begging for help after months of non-payment.</v>
      </c>
      <c r="I303" s="1" t="str">
        <f>IF([1]Allegations!K304="","",[1]Allegations!K304)</f>
        <v>Health: General (including workplace health &amp; safety);Intimidation &amp; Threats;Non-payment of Wages;Precarious/unsuitable living conditions;Restricted Mobility</v>
      </c>
      <c r="J303" t="str">
        <f>IF([1]Allegations!C304="","",[1]Allegations!C304)</f>
        <v>CIMIC (Employer)</v>
      </c>
      <c r="K303" t="str">
        <f>IF([1]Allegations!F304="","",[1]Allegations!F304)</f>
        <v>Construction</v>
      </c>
      <c r="L303" t="str">
        <f>IF([1]Allegations!G304="","",[1]Allegations!G304)</f>
        <v/>
      </c>
      <c r="M303" t="str">
        <f>IF([1]Allegations!H304="","",[1]Allegations!H304)</f>
        <v/>
      </c>
      <c r="N303" t="str">
        <f>IF([1]Allegations!I304="","",[1]Allegations!I304)</f>
        <v/>
      </c>
      <c r="O303" s="1" t="str">
        <f>IF([1]Allegations!J304="","",[1]Allegations!J304)</f>
        <v/>
      </c>
      <c r="P303" t="str">
        <f>IF([1]Allegations!N304="","",[1]Allegations!N304)</f>
        <v>Yes</v>
      </c>
      <c r="Q303" t="str">
        <f>IF([1]Allegations!O304="","",[1]Allegations!O304)</f>
        <v>Journalist(s)</v>
      </c>
      <c r="R303" s="18" t="str">
        <f>IF(AND([1]Allegations!R304="",[1]Allegations!P304=""),"",IF(AND(NOT([1]Allegations!R304=""),[1]Allegations!P304=""),HYPERLINK([1]Allegations!R304),HYPERLINK([1]Allegations!P304)))</f>
        <v/>
      </c>
      <c r="S303" s="1" t="str">
        <f>IF([1]Allegations!Q304="","",[1]Allegations!Q304)</f>
        <v>By April 2022, most workers in both Qatar and UAE had reportedly been paid, though subcontractors and suppliers are still owed hundreds of millions of dollars. Dozens of workers have filed complaints with courts, including 34 cases in Dubai._x000D_
_x000D_
CIMIC released a statement saying it “has at all times kept investors properly informed and met its continuous disclosure obligations.” They have also said “BICC has never been and is not currently controlled by CIMIC. BICC is currently managed by the acquirer and their management team.”</v>
      </c>
      <c r="T303" t="str">
        <f t="shared" si="36"/>
        <v>x</v>
      </c>
      <c r="U303" t="str">
        <f t="shared" si="37"/>
        <v>x</v>
      </c>
      <c r="V303" t="str">
        <f t="shared" si="38"/>
        <v>x</v>
      </c>
      <c r="W303" t="str">
        <f t="shared" si="39"/>
        <v>x</v>
      </c>
      <c r="X303" t="str">
        <f t="shared" si="40"/>
        <v>x</v>
      </c>
      <c r="Y303" t="str">
        <f t="shared" si="41"/>
        <v/>
      </c>
      <c r="Z303" t="str">
        <f t="shared" si="42"/>
        <v/>
      </c>
      <c r="AA303" s="1" t="str">
        <f t="shared" si="43"/>
        <v/>
      </c>
      <c r="AB303" s="19" t="str">
        <f t="shared" si="44"/>
        <v>Construction</v>
      </c>
    </row>
    <row r="304" spans="1:28" x14ac:dyDescent="0.25">
      <c r="A304" s="1">
        <f>[1]Allegations!V305</f>
        <v>2805</v>
      </c>
      <c r="B304" t="str">
        <f>IF([1]Allegations!S305="Location unknown","Location unknown",VLOOKUP([1]Allegations!S305,[1]!map_alpha2[#Data],2,FALSE))</f>
        <v>United Arab Emirates</v>
      </c>
      <c r="C304" s="17">
        <f>IF([1]Allegations!U305="","",[1]Allegations!U305)</f>
        <v>44624</v>
      </c>
      <c r="D304" s="18" t="str">
        <f>IF([1]Allegations!B305="","",HYPERLINK([1]Allegations!B305))</f>
        <v>https://www.business-humanrights.org/en/latest-news/its-gone-on-too-long-cimic-scrambles-to-refund-workers-caught-up-in-underpayment-scandal/</v>
      </c>
      <c r="E304" t="str">
        <f>IF([1]Allegations!M305="","",[1]Allegations!M305)</f>
        <v>News outlet</v>
      </c>
      <c r="F304" t="str">
        <f>IF([1]Allegations!L305="","",[1]Allegations!L305)</f>
        <v>Migrant &amp; immigrant workers (Unknown Number - AU - Construction);Migrant &amp; immigrant workers (Unknown Number - IN - Construction);Migrant &amp; immigrant workers (Unknown Number - PK - Construction)</v>
      </c>
      <c r="G304" t="str">
        <f>IF([1]Allegations!T305="","",[1]Allegations!T305)</f>
        <v>Number unknown</v>
      </c>
      <c r="H304" t="str">
        <f>IF([1]Allegations!X305="","",[1]Allegations!X305)</f>
        <v>CIMIC Australia, the country's largest construction company, has come under fire for allegedly failing to pay workers, contractors and subcontractors and even defaulting on bank payments for outstanding loans in the Gulf. Migrant workers included Indian, Pakistani, Australian nationals and others who were struggling to make ends meet and were trapped in countries they were working in due to insufficiency of funds to make the trip back to their countries as CIMIC's outstanding payments topped $500m (USD360m)._x000D_
_x000D_
In Qatar, hundreds of workers in labour camps had been waiting for outstanding payments and end-of-service benefits for over a year, following CIMIC’s withdrawal from the Middle East as part of a joint venture for BIC Contracting in February 2021. Workers’ visas and IDs have since expired and at least four workers have attempted suicide. The company has reportedly intimidated workers into settling and withdrawing legal action. A video published online in February 2022 showed workers begging for help after months of non-payment.</v>
      </c>
      <c r="I304" s="1" t="str">
        <f>IF([1]Allegations!K305="","",[1]Allegations!K305)</f>
        <v>Health: General (including workplace health &amp; safety);Intimidation &amp; Threats;Non-payment of Wages;Precarious/unsuitable living conditions;Restricted Mobility;Unfair Dismissal</v>
      </c>
      <c r="J304" t="str">
        <f>IF([1]Allegations!C305="","",[1]Allegations!C305)</f>
        <v>CIMIC (Employer)</v>
      </c>
      <c r="K304" t="str">
        <f>IF([1]Allegations!F305="","",[1]Allegations!F305)</f>
        <v>Construction</v>
      </c>
      <c r="L304" t="str">
        <f>IF([1]Allegations!G305="","",[1]Allegations!G305)</f>
        <v/>
      </c>
      <c r="M304" t="str">
        <f>IF([1]Allegations!H305="","",[1]Allegations!H305)</f>
        <v/>
      </c>
      <c r="N304" t="str">
        <f>IF([1]Allegations!I305="","",[1]Allegations!I305)</f>
        <v/>
      </c>
      <c r="O304" s="1" t="str">
        <f>IF([1]Allegations!J305="","",[1]Allegations!J305)</f>
        <v/>
      </c>
      <c r="P304" t="str">
        <f>IF([1]Allegations!N305="","",[1]Allegations!N305)</f>
        <v>Yes</v>
      </c>
      <c r="Q304" t="str">
        <f>IF([1]Allegations!O305="","",[1]Allegations!O305)</f>
        <v>Journalist(s)</v>
      </c>
      <c r="R304" s="18" t="str">
        <f>IF(AND([1]Allegations!R305="",[1]Allegations!P305=""),"",IF(AND(NOT([1]Allegations!R305=""),[1]Allegations!P305=""),HYPERLINK([1]Allegations!R305),HYPERLINK([1]Allegations!P305)))</f>
        <v/>
      </c>
      <c r="S304" s="1" t="str">
        <f>IF([1]Allegations!Q305="","",[1]Allegations!Q305)</f>
        <v>By April 2022, most workers in both Qatar and UAE had reportedly been paid, though subcontractors and suppliers are still owed hundreds of millions of dollars. Dozens of workers have filed complaints with courts, including 34 cases in Dubai._x000D_
CIMIC released a statement saying it “has at all times kept investors properly informed and met its continuous disclosure obligations.” They have also said “BICC has never been and is not currently controlled by CIMIC. BICC is currently managed by the acquirer and their management team.”</v>
      </c>
      <c r="T304" t="str">
        <f t="shared" si="36"/>
        <v>x</v>
      </c>
      <c r="U304" t="str">
        <f t="shared" si="37"/>
        <v>x</v>
      </c>
      <c r="V304" t="str">
        <f t="shared" si="38"/>
        <v>x</v>
      </c>
      <c r="W304" t="str">
        <f t="shared" si="39"/>
        <v>x</v>
      </c>
      <c r="X304" t="str">
        <f t="shared" si="40"/>
        <v>x</v>
      </c>
      <c r="Y304" t="str">
        <f t="shared" si="41"/>
        <v/>
      </c>
      <c r="Z304" t="str">
        <f t="shared" si="42"/>
        <v/>
      </c>
      <c r="AA304" s="1" t="str">
        <f t="shared" si="43"/>
        <v/>
      </c>
      <c r="AB304" s="19" t="str">
        <f t="shared" si="44"/>
        <v>Construction</v>
      </c>
    </row>
    <row r="305" spans="1:28" x14ac:dyDescent="0.25">
      <c r="A305" s="1">
        <f>[1]Allegations!V306</f>
        <v>2814</v>
      </c>
      <c r="B305" t="str">
        <f>IF([1]Allegations!S306="Location unknown","Location unknown",VLOOKUP([1]Allegations!S306,[1]!map_alpha2[#Data],2,FALSE))</f>
        <v>Kuwait</v>
      </c>
      <c r="C305" s="17">
        <f>IF([1]Allegations!U306="","",[1]Allegations!U306)</f>
        <v>44651</v>
      </c>
      <c r="D305" s="18" t="str">
        <f>IF([1]Allegations!B306="","",HYPERLINK([1]Allegations!B306))</f>
        <v>https://www.business-humanrights.org/en/latest-news/middle-east-africa-uk-export-finance-agency-reportedly-funding-projects-linked-to-labour-abuse-environmental-damage-contains-comment-from-ukef/</v>
      </c>
      <c r="E305" t="str">
        <f>IF([1]Allegations!M306="","",[1]Allegations!M306)</f>
        <v>News outlet</v>
      </c>
      <c r="F305" t="str">
        <f>IF([1]Allegations!L306="","",[1]Allegations!L306)</f>
        <v>Migrant &amp; immigrant workers (Unknown Number - Unknown Location - Oil, gas &amp; coal)</v>
      </c>
      <c r="G305" t="str">
        <f>IF([1]Allegations!T306="","",[1]Allegations!T306)</f>
        <v>Number unknown</v>
      </c>
      <c r="H305" t="str">
        <f>IF([1]Allegations!X306="","",[1]Allegations!X306)</f>
        <v>The UK Export Finance agency reportedly invested in energy projects associated with a number of human rights and environmental abuses, in the Gulf and beyond. An inspector at Kuwait National Petroleum Company from India reported ill-treatment of workers and being subjected to dangerous working conditions such as working under direct sunlight for 12 hours a day.</v>
      </c>
      <c r="I305" s="1" t="str">
        <f>IF([1]Allegations!K306="","",[1]Allegations!K306)</f>
        <v>Health: General (including workplace health &amp; safety)</v>
      </c>
      <c r="J305" t="str">
        <f>IF([1]Allegations!C306="","",[1]Allegations!C306)</f>
        <v>Kuwait Petroleum International Limited (Employer)</v>
      </c>
      <c r="K305" t="str">
        <f>IF([1]Allegations!F306="","",[1]Allegations!F306)</f>
        <v>Oil, gas &amp; coal</v>
      </c>
      <c r="L305" t="str">
        <f>IF([1]Allegations!G306="","",[1]Allegations!G306)</f>
        <v/>
      </c>
      <c r="M305" t="str">
        <f>IF([1]Allegations!H306="","",[1]Allegations!H306)</f>
        <v/>
      </c>
      <c r="N305" t="str">
        <f>IF([1]Allegations!I306="","",[1]Allegations!I306)</f>
        <v/>
      </c>
      <c r="O305" s="1" t="str">
        <f>IF([1]Allegations!J306="","",[1]Allegations!J306)</f>
        <v/>
      </c>
      <c r="P305" t="str">
        <f>IF([1]Allegations!N306="","",[1]Allegations!N306)</f>
        <v>No</v>
      </c>
      <c r="Q305" t="str">
        <f>IF([1]Allegations!O306="","",[1]Allegations!O306)</f>
        <v/>
      </c>
      <c r="R305" s="18" t="str">
        <f>IF(AND([1]Allegations!R306="",[1]Allegations!P306=""),"",IF(AND(NOT([1]Allegations!R306=""),[1]Allegations!P306=""),HYPERLINK([1]Allegations!R306),HYPERLINK([1]Allegations!P306)))</f>
        <v/>
      </c>
      <c r="S305" s="1" t="str">
        <f>IF([1]Allegations!Q306="","",[1]Allegations!Q306)</f>
        <v>None reported</v>
      </c>
      <c r="T305" t="str">
        <f t="shared" si="36"/>
        <v/>
      </c>
      <c r="U305" t="str">
        <f t="shared" si="37"/>
        <v/>
      </c>
      <c r="V305" t="str">
        <f t="shared" si="38"/>
        <v>x</v>
      </c>
      <c r="W305" t="str">
        <f t="shared" si="39"/>
        <v/>
      </c>
      <c r="X305" t="str">
        <f t="shared" si="40"/>
        <v/>
      </c>
      <c r="Y305" t="str">
        <f t="shared" si="41"/>
        <v/>
      </c>
      <c r="Z305" t="str">
        <f t="shared" si="42"/>
        <v/>
      </c>
      <c r="AA305" s="1" t="str">
        <f t="shared" si="43"/>
        <v/>
      </c>
      <c r="AB305" s="19" t="str">
        <f t="shared" si="44"/>
        <v>Oil, gas &amp; coal</v>
      </c>
    </row>
    <row r="306" spans="1:28" x14ac:dyDescent="0.25">
      <c r="A306" s="1">
        <f>[1]Allegations!V307</f>
        <v>2808</v>
      </c>
      <c r="B306" t="str">
        <f>IF([1]Allegations!S307="Location unknown","Location unknown",VLOOKUP([1]Allegations!S307,[1]!map_alpha2[#Data],2,FALSE))</f>
        <v>Qatar</v>
      </c>
      <c r="C306" s="17">
        <f>IF([1]Allegations!U307="","",[1]Allegations!U307)</f>
        <v>44656</v>
      </c>
      <c r="D306" s="18" t="str">
        <f>IF([1]Allegations!B307="","",HYPERLINK([1]Allegations!B307))</f>
        <v>https://www.business-humanrights.org/en/latest-news/rideshare-platforms-in-qatar-big-business-poor-ethics/</v>
      </c>
      <c r="E306" t="str">
        <f>IF([1]Allegations!M307="","",[1]Allegations!M307)</f>
        <v>NGO</v>
      </c>
      <c r="F306" t="str">
        <f>IF([1]Allegations!L307="","",[1]Allegations!L307)</f>
        <v>Migrant &amp; immigrant workers (1 - KE - Transport: General)</v>
      </c>
      <c r="G306">
        <f>IF([1]Allegations!T307="","",[1]Allegations!T307)</f>
        <v>1</v>
      </c>
      <c r="H306" t="str">
        <f>IF([1]Allegations!X307="","",[1]Allegations!X307)</f>
        <v>A Migrant-Rights.org publication revealed dire conditions gig economy workers, particularly in the rideshare sector for companies like Uber and Careem, are subjected to in Qatar._x000D_
_x000D_
Kenyan driver Derek reported that his private limousine employer which provides the cars to drivers often fails to follow through with contract stipulations such as providing food and accommodation, which forces workers to succumb to unsuitable living conditions. In addition, Derek paid around USD1000 to secure this job in Qatar.</v>
      </c>
      <c r="I306" s="1" t="str">
        <f>IF([1]Allegations!K307="","",[1]Allegations!K307)</f>
        <v>Precarious/unsuitable living conditions;Recruitment Fees;Right to food</v>
      </c>
      <c r="J306" t="str">
        <f>IF([1]Allegations!C307="","",[1]Allegations!C307)</f>
        <v>Careem (Client);Uber (Client)</v>
      </c>
      <c r="K306" t="str">
        <f>IF([1]Allegations!F307="","",[1]Allegations!F307)</f>
        <v>Taxi;Technology: General</v>
      </c>
      <c r="L306" t="str">
        <f>IF([1]Allegations!G307="","",[1]Allegations!G307)</f>
        <v/>
      </c>
      <c r="M306" t="str">
        <f>IF([1]Allegations!H307="","",[1]Allegations!H307)</f>
        <v/>
      </c>
      <c r="N306" t="str">
        <f>IF([1]Allegations!I307="","",[1]Allegations!I307)</f>
        <v/>
      </c>
      <c r="O306" s="1" t="str">
        <f>IF([1]Allegations!J307="","",[1]Allegations!J307)</f>
        <v>Not Reported (Employer - Transport: General)</v>
      </c>
      <c r="P306" t="str">
        <f>IF([1]Allegations!N307="","",[1]Allegations!N307)</f>
        <v>Yes</v>
      </c>
      <c r="Q306" t="str">
        <f>IF([1]Allegations!O307="","",[1]Allegations!O307)</f>
        <v>Resource Centre; Migrant-Rights.org</v>
      </c>
      <c r="R306" s="18" t="str">
        <f>IF(AND([1]Allegations!R307="",[1]Allegations!P307=""),"",IF(AND(NOT([1]Allegations!R307=""),[1]Allegations!P307=""),HYPERLINK([1]Allegations!R307),HYPERLINK([1]Allegations!P307)))</f>
        <v>https://www.business-humanrights.org/en/latest-news/qatar-rideshare-platforms-reportedly-exclude-drivers-from-labour-protections-sponsoring-cos-fail-to-provide-benefits-under-law-incl-comments-from-careem-uber-did-not-respond/</v>
      </c>
      <c r="S306" s="1" t="str">
        <f>IF([1]Allegations!Q307="","",[1]Allegations!Q307)</f>
        <v>None reported. Migrant-Rights.org invited Careem and Uber to respond to a set of questions regarding their responsibilities towards workers employed by limousine companies driving under their apps; Careem responded. The Resource Centre also invited Uber to respond; they did not.</v>
      </c>
      <c r="T306" t="str">
        <f t="shared" si="36"/>
        <v>x</v>
      </c>
      <c r="U306" t="str">
        <f t="shared" si="37"/>
        <v/>
      </c>
      <c r="V306" t="str">
        <f t="shared" si="38"/>
        <v/>
      </c>
      <c r="W306" t="str">
        <f t="shared" si="39"/>
        <v>x</v>
      </c>
      <c r="X306" t="str">
        <f t="shared" si="40"/>
        <v/>
      </c>
      <c r="Y306" t="str">
        <f t="shared" si="41"/>
        <v/>
      </c>
      <c r="Z306" t="str">
        <f t="shared" si="42"/>
        <v/>
      </c>
      <c r="AA306" s="1" t="str">
        <f t="shared" si="43"/>
        <v/>
      </c>
      <c r="AB306" s="19" t="str">
        <f t="shared" si="44"/>
        <v>Taxi;Technology: GeneralTransport: General</v>
      </c>
    </row>
    <row r="307" spans="1:28" x14ac:dyDescent="0.25">
      <c r="A307" s="1">
        <f>[1]Allegations!V308</f>
        <v>2810</v>
      </c>
      <c r="B307" t="str">
        <f>IF([1]Allegations!S308="Location unknown","Location unknown",VLOOKUP([1]Allegations!S308,[1]!map_alpha2[#Data],2,FALSE))</f>
        <v>Qatar</v>
      </c>
      <c r="C307" s="17">
        <f>IF([1]Allegations!U308="","",[1]Allegations!U308)</f>
        <v>44656</v>
      </c>
      <c r="D307" s="18" t="str">
        <f>IF([1]Allegations!B308="","",HYPERLINK([1]Allegations!B308))</f>
        <v>https://www.business-humanrights.org/en/latest-news/rideshare-platforms-in-qatar-big-business-poor-ethics/</v>
      </c>
      <c r="E307" t="str">
        <f>IF([1]Allegations!M308="","",[1]Allegations!M308)</f>
        <v>NGO</v>
      </c>
      <c r="F307" t="str">
        <f>IF([1]Allegations!L308="","",[1]Allegations!L308)</f>
        <v>Migrant &amp; immigrant workers (1 - PK - Transport: General)</v>
      </c>
      <c r="G307">
        <f>IF([1]Allegations!T308="","",[1]Allegations!T308)</f>
        <v>1</v>
      </c>
      <c r="H307" t="str">
        <f>IF([1]Allegations!X308="","",[1]Allegations!X308)</f>
        <v>A Migrant-Rights.org publication revealed dire conditions gig economy workers, particularly in the rideshare sector for companies like Uber and Careem, are subjected to in Qatar._x000D_
_x000D_
Bader from Pakistan reported paying USD2500 to cover costs of relocating from work from Saudi Arabia to Qatar. He paid even more in car purchase and maintenance expenses because his employer was unwilling to do so, and his employer restricted him from changing jobs.</v>
      </c>
      <c r="I307" s="1" t="str">
        <f>IF([1]Allegations!K308="","",[1]Allegations!K308)</f>
        <v>Recruitment Fees;Restricted Mobility;Very Low Wages</v>
      </c>
      <c r="J307" t="str">
        <f>IF([1]Allegations!C308="","",[1]Allegations!C308)</f>
        <v>Careem (Client);Uber (Client)</v>
      </c>
      <c r="K307" t="str">
        <f>IF([1]Allegations!F308="","",[1]Allegations!F308)</f>
        <v>Taxi;Technology: General</v>
      </c>
      <c r="L307" t="str">
        <f>IF([1]Allegations!G308="","",[1]Allegations!G308)</f>
        <v/>
      </c>
      <c r="M307" t="str">
        <f>IF([1]Allegations!H308="","",[1]Allegations!H308)</f>
        <v/>
      </c>
      <c r="N307" t="str">
        <f>IF([1]Allegations!I308="","",[1]Allegations!I308)</f>
        <v/>
      </c>
      <c r="O307" s="1" t="str">
        <f>IF([1]Allegations!J308="","",[1]Allegations!J308)</f>
        <v>Not Reported (Employer - Transport: General)</v>
      </c>
      <c r="P307" t="str">
        <f>IF([1]Allegations!N308="","",[1]Allegations!N308)</f>
        <v>Yes</v>
      </c>
      <c r="Q307" t="str">
        <f>IF([1]Allegations!O308="","",[1]Allegations!O308)</f>
        <v>Migrant-Rights.org; Resource Centre</v>
      </c>
      <c r="R307" s="18" t="str">
        <f>IF(AND([1]Allegations!R308="",[1]Allegations!P308=""),"",IF(AND(NOT([1]Allegations!R308=""),[1]Allegations!P308=""),HYPERLINK([1]Allegations!R308),HYPERLINK([1]Allegations!P308)))</f>
        <v>https://www.business-humanrights.org/en/latest-news/qatar-rideshare-platforms-reportedly-exclude-drivers-from-labour-protections-sponsoring-cos-fail-to-provide-benefits-under-law-incl-comments-from-careem-uber-did-not-respond/</v>
      </c>
      <c r="S307" s="1" t="str">
        <f>IF([1]Allegations!Q308="","",[1]Allegations!Q308)</f>
        <v>None reported. Migrant-Rights.org invited Careem and Uber to respond to a set of questions regarding their responsibilities towards workers employed by limousine companies driving under their apps; Careem responded. The Resource Centre also invited Uber to respond; they did not.</v>
      </c>
      <c r="T307" t="str">
        <f t="shared" si="36"/>
        <v>x</v>
      </c>
      <c r="U307" t="str">
        <f t="shared" si="37"/>
        <v>x</v>
      </c>
      <c r="V307" t="str">
        <f t="shared" si="38"/>
        <v/>
      </c>
      <c r="W307" t="str">
        <f t="shared" si="39"/>
        <v/>
      </c>
      <c r="X307" t="str">
        <f t="shared" si="40"/>
        <v/>
      </c>
      <c r="Y307" t="str">
        <f t="shared" si="41"/>
        <v/>
      </c>
      <c r="Z307" t="str">
        <f t="shared" si="42"/>
        <v/>
      </c>
      <c r="AA307" s="1" t="str">
        <f t="shared" si="43"/>
        <v/>
      </c>
      <c r="AB307" s="19" t="str">
        <f t="shared" si="44"/>
        <v>Taxi;Technology: GeneralTransport: General</v>
      </c>
    </row>
    <row r="308" spans="1:28" x14ac:dyDescent="0.25">
      <c r="A308" s="1">
        <f>[1]Allegations!V309</f>
        <v>2813</v>
      </c>
      <c r="B308" t="str">
        <f>IF([1]Allegations!S309="Location unknown","Location unknown",VLOOKUP([1]Allegations!S309,[1]!map_alpha2[#Data],2,FALSE))</f>
        <v>Bahrain</v>
      </c>
      <c r="C308" s="17">
        <f>IF([1]Allegations!U309="","",[1]Allegations!U309)</f>
        <v>44651</v>
      </c>
      <c r="D308" s="18" t="str">
        <f>IF([1]Allegations!B309="","",HYPERLINK([1]Allegations!B309))</f>
        <v>https://www.business-humanrights.org/en/latest-news/middle-east-africa-uk-export-finance-agency-reportedly-funding-projects-linked-to-labour-abuse-environmental-damage-contains-comment-from-ukef/</v>
      </c>
      <c r="E308" t="str">
        <f>IF([1]Allegations!M309="","",[1]Allegations!M309)</f>
        <v>News outlet</v>
      </c>
      <c r="F308" t="str">
        <f>IF([1]Allegations!L309="","",[1]Allegations!L309)</f>
        <v>Migrant &amp; immigrant workers (Unknown Number - IN - Oil, gas &amp; coal)</v>
      </c>
      <c r="G308">
        <f>IF([1]Allegations!T309="","",[1]Allegations!T309)</f>
        <v>1</v>
      </c>
      <c r="H308" t="str">
        <f>IF([1]Allegations!X309="","",[1]Allegations!X309)</f>
        <v>The UK Export Finance agency reportedly invested in energy projects associated with a number of human rights and environmental abuses, in the Gulf and beyond. One worker in the Bahrain Petroleum Company (Bapco) said he was underpaid at USD2.50 per hour leaving him unable to make ends meet. Moreover, the condition of the employer provided accommodation and safety measures required on the job were unsuitable.</v>
      </c>
      <c r="I308" s="1" t="str">
        <f>IF([1]Allegations!K309="","",[1]Allegations!K309)</f>
        <v>Precarious/unsuitable living conditions;Very Low Wages</v>
      </c>
      <c r="J308" t="str">
        <f>IF([1]Allegations!C309="","",[1]Allegations!C309)</f>
        <v>Bahrain Petroleum Co (BAPCO) (Employer)</v>
      </c>
      <c r="K308" t="str">
        <f>IF([1]Allegations!F309="","",[1]Allegations!F309)</f>
        <v>Oil, gas &amp; coal</v>
      </c>
      <c r="L308" t="str">
        <f>IF([1]Allegations!G309="","",[1]Allegations!G309)</f>
        <v/>
      </c>
      <c r="M308" t="str">
        <f>IF([1]Allegations!H309="","",[1]Allegations!H309)</f>
        <v/>
      </c>
      <c r="N308" t="str">
        <f>IF([1]Allegations!I309="","",[1]Allegations!I309)</f>
        <v/>
      </c>
      <c r="O308" s="1" t="str">
        <f>IF([1]Allegations!J309="","",[1]Allegations!J309)</f>
        <v/>
      </c>
      <c r="P308" t="str">
        <f>IF([1]Allegations!N309="","",[1]Allegations!N309)</f>
        <v>No</v>
      </c>
      <c r="Q308" t="str">
        <f>IF([1]Allegations!O309="","",[1]Allegations!O309)</f>
        <v/>
      </c>
      <c r="R308" s="18" t="str">
        <f>IF(AND([1]Allegations!R309="",[1]Allegations!P309=""),"",IF(AND(NOT([1]Allegations!R309=""),[1]Allegations!P309=""),HYPERLINK([1]Allegations!R309),HYPERLINK([1]Allegations!P309)))</f>
        <v/>
      </c>
      <c r="S308" s="1" t="str">
        <f>IF([1]Allegations!Q309="","",[1]Allegations!Q309)</f>
        <v>None reported</v>
      </c>
      <c r="T308" t="str">
        <f t="shared" si="36"/>
        <v>x</v>
      </c>
      <c r="U308" t="str">
        <f t="shared" si="37"/>
        <v/>
      </c>
      <c r="V308" t="str">
        <f t="shared" si="38"/>
        <v/>
      </c>
      <c r="W308" t="str">
        <f t="shared" si="39"/>
        <v>x</v>
      </c>
      <c r="X308" t="str">
        <f t="shared" si="40"/>
        <v/>
      </c>
      <c r="Y308" t="str">
        <f t="shared" si="41"/>
        <v/>
      </c>
      <c r="Z308" t="str">
        <f t="shared" si="42"/>
        <v/>
      </c>
      <c r="AA308" s="1" t="str">
        <f t="shared" si="43"/>
        <v/>
      </c>
      <c r="AB308" s="19" t="str">
        <f t="shared" si="44"/>
        <v>Oil, gas &amp; coal</v>
      </c>
    </row>
    <row r="309" spans="1:28" x14ac:dyDescent="0.25">
      <c r="A309" s="1">
        <f>[1]Allegations!V310</f>
        <v>2812</v>
      </c>
      <c r="B309" t="str">
        <f>IF([1]Allegations!S310="Location unknown","Location unknown",VLOOKUP([1]Allegations!S310,[1]!map_alpha2[#Data],2,FALSE))</f>
        <v>Qatar</v>
      </c>
      <c r="C309" s="17">
        <f>IF([1]Allegations!U310="","",[1]Allegations!U310)</f>
        <v>44652</v>
      </c>
      <c r="D309" s="18" t="str">
        <f>IF([1]Allegations!B310="","",HYPERLINK([1]Allegations!B310))</f>
        <v>https://www.business-humanrights.org/en/latest-news/qatar-deceased-nepali-workers-children-take-up-jobs-as-families-wait-for-cos-to-send-end-of-service-benefits-struggle-to-navigate-nepali-govt-welfare/</v>
      </c>
      <c r="E309" t="str">
        <f>IF([1]Allegations!M310="","",[1]Allegations!M310)</f>
        <v>News outlet</v>
      </c>
      <c r="F309" t="str">
        <f>IF([1]Allegations!L310="","",[1]Allegations!L310)</f>
        <v>Migrant &amp; immigrant workers (1 - NP - Construction)</v>
      </c>
      <c r="G309">
        <f>IF([1]Allegations!T310="","",[1]Allegations!T310)</f>
        <v>1</v>
      </c>
      <c r="H309" t="str">
        <f>IF([1]Allegations!X310="","",[1]Allegations!X310)</f>
        <v>Nepali worker Ramsulu died in Qatar with the onset of the Pandemic due to a Covid-19 infection. His death was not communicated to his family nor was end of service payment sent to his family despite being in the country for ten years.</v>
      </c>
      <c r="I309" s="1" t="str">
        <f>IF([1]Allegations!K310="","",[1]Allegations!K310)</f>
        <v>Non-payment of Wages;Precarious/unsuitable living conditions</v>
      </c>
      <c r="J309" t="str">
        <f>IF([1]Allegations!C310="","",[1]Allegations!C310)</f>
        <v/>
      </c>
      <c r="K309" t="str">
        <f>IF([1]Allegations!F310="","",[1]Allegations!F310)</f>
        <v/>
      </c>
      <c r="L309" t="str">
        <f>IF([1]Allegations!G310="","",[1]Allegations!G310)</f>
        <v/>
      </c>
      <c r="M309" t="str">
        <f>IF([1]Allegations!H310="","",[1]Allegations!H310)</f>
        <v/>
      </c>
      <c r="N309" t="str">
        <f>IF([1]Allegations!I310="","",[1]Allegations!I310)</f>
        <v/>
      </c>
      <c r="O309" s="1" t="str">
        <f>IF([1]Allegations!J310="","",[1]Allegations!J310)</f>
        <v>Not Reported (Employer - Construction)</v>
      </c>
      <c r="P309" t="str">
        <f>IF([1]Allegations!N310="","",[1]Allegations!N310)</f>
        <v>No</v>
      </c>
      <c r="Q309" t="str">
        <f>IF([1]Allegations!O310="","",[1]Allegations!O310)</f>
        <v/>
      </c>
      <c r="R309" s="18" t="str">
        <f>IF(AND([1]Allegations!R310="",[1]Allegations!P310=""),"",IF(AND(NOT([1]Allegations!R310=""),[1]Allegations!P310=""),HYPERLINK([1]Allegations!R310),HYPERLINK([1]Allegations!P310)))</f>
        <v/>
      </c>
      <c r="S309" s="1" t="str">
        <f>IF([1]Allegations!Q310="","",[1]Allegations!Q310)</f>
        <v>None reported.</v>
      </c>
      <c r="T309" t="str">
        <f t="shared" si="36"/>
        <v>x</v>
      </c>
      <c r="U309" t="str">
        <f t="shared" si="37"/>
        <v/>
      </c>
      <c r="V309" t="str">
        <f t="shared" si="38"/>
        <v/>
      </c>
      <c r="W309" t="str">
        <f t="shared" si="39"/>
        <v>x</v>
      </c>
      <c r="X309" t="str">
        <f t="shared" si="40"/>
        <v/>
      </c>
      <c r="Y309" t="str">
        <f t="shared" si="41"/>
        <v/>
      </c>
      <c r="Z309" t="str">
        <f t="shared" si="42"/>
        <v/>
      </c>
      <c r="AA309" s="1" t="str">
        <f t="shared" si="43"/>
        <v/>
      </c>
      <c r="AB309" s="19" t="str">
        <f t="shared" si="44"/>
        <v>Construction</v>
      </c>
    </row>
    <row r="310" spans="1:28" x14ac:dyDescent="0.25">
      <c r="A310" s="1">
        <f>[1]Allegations!V311</f>
        <v>2811</v>
      </c>
      <c r="B310" t="str">
        <f>IF([1]Allegations!S311="Location unknown","Location unknown",VLOOKUP([1]Allegations!S311,[1]!map_alpha2[#Data],2,FALSE))</f>
        <v>United Arab Emirates</v>
      </c>
      <c r="C310" s="17">
        <f>IF([1]Allegations!U311="","",[1]Allegations!U311)</f>
        <v>44648</v>
      </c>
      <c r="D310" s="18" t="str">
        <f>IF([1]Allegations!B311="","",HYPERLINK([1]Allegations!B311))</f>
        <v>https://www.business-humanrights.org/en/latest-news/uae-legal-expert-clarifies-ambiguities-around-employers-responsibility-to-handle-employee-repatriation-employees-rights-to-change-jobs/</v>
      </c>
      <c r="E310" t="str">
        <f>IF([1]Allegations!M311="","",[1]Allegations!M311)</f>
        <v>News outlet</v>
      </c>
      <c r="F310" t="str">
        <f>IF([1]Allegations!L311="","",[1]Allegations!L311)</f>
        <v>Migrant &amp; immigrant workers (1 - Unknown Location - Unknown Sector)</v>
      </c>
      <c r="G310">
        <f>IF([1]Allegations!T311="","",[1]Allegations!T311)</f>
        <v>1</v>
      </c>
      <c r="H310" t="str">
        <f>IF([1]Allegations!X311="","",[1]Allegations!X311)</f>
        <v>Under Emirati law employers are responsible for bearing the repatriation fees of their employees. A worker in Dubai reported that they were sacked from the job but their employer would not pay for the expenses to go back to their country.</v>
      </c>
      <c r="I310" s="1" t="str">
        <f>IF([1]Allegations!K311="","",[1]Allegations!K311)</f>
        <v>Failing to renew visas;Recruitment Fees;Restricted Mobility</v>
      </c>
      <c r="J310" t="str">
        <f>IF([1]Allegations!C311="","",[1]Allegations!C311)</f>
        <v/>
      </c>
      <c r="K310" t="str">
        <f>IF([1]Allegations!F311="","",[1]Allegations!F311)</f>
        <v/>
      </c>
      <c r="L310" t="str">
        <f>IF([1]Allegations!G311="","",[1]Allegations!G311)</f>
        <v/>
      </c>
      <c r="M310" t="str">
        <f>IF([1]Allegations!H311="","",[1]Allegations!H311)</f>
        <v/>
      </c>
      <c r="N310" t="str">
        <f>IF([1]Allegations!I311="","",[1]Allegations!I311)</f>
        <v/>
      </c>
      <c r="O310" s="1" t="str">
        <f>IF([1]Allegations!J311="","",[1]Allegations!J311)</f>
        <v>Not Reported (Employer - Sector not reported/applicable)</v>
      </c>
      <c r="P310" t="str">
        <f>IF([1]Allegations!N311="","",[1]Allegations!N311)</f>
        <v>No</v>
      </c>
      <c r="Q310" t="str">
        <f>IF([1]Allegations!O311="","",[1]Allegations!O311)</f>
        <v/>
      </c>
      <c r="R310" s="18" t="str">
        <f>IF(AND([1]Allegations!R311="",[1]Allegations!P311=""),"",IF(AND(NOT([1]Allegations!R311=""),[1]Allegations!P311=""),HYPERLINK([1]Allegations!R311),HYPERLINK([1]Allegations!P311)))</f>
        <v/>
      </c>
      <c r="S310" s="1" t="str">
        <f>IF([1]Allegations!Q311="","",[1]Allegations!Q311)</f>
        <v>None reported.</v>
      </c>
      <c r="T310" t="str">
        <f t="shared" si="36"/>
        <v>x</v>
      </c>
      <c r="U310" t="str">
        <f t="shared" si="37"/>
        <v>x</v>
      </c>
      <c r="V310" t="str">
        <f t="shared" si="38"/>
        <v/>
      </c>
      <c r="W310" t="str">
        <f t="shared" si="39"/>
        <v/>
      </c>
      <c r="X310" t="str">
        <f t="shared" si="40"/>
        <v/>
      </c>
      <c r="Y310" t="str">
        <f t="shared" si="41"/>
        <v/>
      </c>
      <c r="Z310" t="str">
        <f t="shared" si="42"/>
        <v/>
      </c>
      <c r="AA310" s="1" t="str">
        <f t="shared" si="43"/>
        <v/>
      </c>
      <c r="AB310" s="19" t="str">
        <f t="shared" si="44"/>
        <v>Sector not reported/applicable</v>
      </c>
    </row>
    <row r="311" spans="1:28" x14ac:dyDescent="0.25">
      <c r="A311" s="1">
        <f>[1]Allegations!V312</f>
        <v>2770</v>
      </c>
      <c r="B311" t="str">
        <f>IF([1]Allegations!S312="Location unknown","Location unknown",VLOOKUP([1]Allegations!S312,[1]!map_alpha2[#Data],2,FALSE))</f>
        <v>United Arab Emirates</v>
      </c>
      <c r="C311" s="17">
        <f>IF([1]Allegations!U312="","",[1]Allegations!U312)</f>
        <v>44661</v>
      </c>
      <c r="D311" s="18" t="str">
        <f>IF([1]Allegations!B312="","",HYPERLINK([1]Allegations!B312))</f>
        <v>https://www.business-humanrights.org/en/latest-news/uae-discussion-on-unlawful-deductions-to-cover-visa-costs-maternity-discrimination-as-employee-claims-arbitrary-dismissal/</v>
      </c>
      <c r="E311" t="str">
        <f>IF([1]Allegations!M312="","",[1]Allegations!M312)</f>
        <v>News outlet</v>
      </c>
      <c r="F311" t="str">
        <f>IF([1]Allegations!L312="","",[1]Allegations!L312)</f>
        <v>Migrant &amp; immigrant workers (1 - Unknown Location - Unknown Sector)</v>
      </c>
      <c r="G311">
        <f>IF([1]Allegations!T312="","",[1]Allegations!T312)</f>
        <v>1</v>
      </c>
      <c r="H311" t="str">
        <f>IF([1]Allegations!X312="","",[1]Allegations!X312)</f>
        <v>An employee at an unnamed company had their salary and end-of-service deducted because they resigned despite having worked for the company for over three years. The employer claimed some of the deductions were made to account for "hiring fees", a practice which is not permitted under the law.</v>
      </c>
      <c r="I311" s="1" t="str">
        <f>IF([1]Allegations!K312="","",[1]Allegations!K312)</f>
        <v>Non-payment of Wages;Recruitment Fees</v>
      </c>
      <c r="J311" t="str">
        <f>IF([1]Allegations!C312="","",[1]Allegations!C312)</f>
        <v/>
      </c>
      <c r="K311" t="str">
        <f>IF([1]Allegations!F312="","",[1]Allegations!F312)</f>
        <v/>
      </c>
      <c r="L311" t="str">
        <f>IF([1]Allegations!G312="","",[1]Allegations!G312)</f>
        <v/>
      </c>
      <c r="M311" t="str">
        <f>IF([1]Allegations!H312="","",[1]Allegations!H312)</f>
        <v/>
      </c>
      <c r="N311" t="str">
        <f>IF([1]Allegations!I312="","",[1]Allegations!I312)</f>
        <v/>
      </c>
      <c r="O311" s="1" t="str">
        <f>IF([1]Allegations!J312="","",[1]Allegations!J312)</f>
        <v>Not Reported (Employer - Sector not reported/applicable)</v>
      </c>
      <c r="P311" t="str">
        <f>IF([1]Allegations!N312="","",[1]Allegations!N312)</f>
        <v>No</v>
      </c>
      <c r="Q311" t="str">
        <f>IF([1]Allegations!O312="","",[1]Allegations!O312)</f>
        <v/>
      </c>
      <c r="R311" s="18" t="str">
        <f>IF(AND([1]Allegations!R312="",[1]Allegations!P312=""),"",IF(AND(NOT([1]Allegations!R312=""),[1]Allegations!P312=""),HYPERLINK([1]Allegations!R312),HYPERLINK([1]Allegations!P312)))</f>
        <v/>
      </c>
      <c r="S311" s="1" t="str">
        <f>IF([1]Allegations!Q312="","",[1]Allegations!Q312)</f>
        <v>None reported.</v>
      </c>
      <c r="T311" t="str">
        <f t="shared" si="36"/>
        <v>x</v>
      </c>
      <c r="U311" t="str">
        <f t="shared" si="37"/>
        <v/>
      </c>
      <c r="V311" t="str">
        <f t="shared" si="38"/>
        <v/>
      </c>
      <c r="W311" t="str">
        <f t="shared" si="39"/>
        <v/>
      </c>
      <c r="X311" t="str">
        <f t="shared" si="40"/>
        <v/>
      </c>
      <c r="Y311" t="str">
        <f t="shared" si="41"/>
        <v/>
      </c>
      <c r="Z311" t="str">
        <f t="shared" si="42"/>
        <v/>
      </c>
      <c r="AA311" s="1" t="str">
        <f t="shared" si="43"/>
        <v/>
      </c>
      <c r="AB311" s="19" t="str">
        <f t="shared" si="44"/>
        <v>Sector not reported/applicable</v>
      </c>
    </row>
    <row r="312" spans="1:28" x14ac:dyDescent="0.25">
      <c r="A312" s="1">
        <f>[1]Allegations!V313</f>
        <v>2807</v>
      </c>
      <c r="B312" t="str">
        <f>IF([1]Allegations!S313="Location unknown","Location unknown",VLOOKUP([1]Allegations!S313,[1]!map_alpha2[#Data],2,FALSE))</f>
        <v>United Arab Emirates</v>
      </c>
      <c r="C312" s="17">
        <f>IF([1]Allegations!U313="","",[1]Allegations!U313)</f>
        <v>44640</v>
      </c>
      <c r="D312" s="18" t="str">
        <f>IF([1]Allegations!B313="","",HYPERLINK([1]Allegations!B313))</f>
        <v>https://www.business-humanrights.org/en/latest-news/uae-private-sector-employees-protected-by-new-labour-law-against-unscrupulous-employers-deducting-salaries-over-visa-fees/</v>
      </c>
      <c r="E312" t="str">
        <f>IF([1]Allegations!M313="","",[1]Allegations!M313)</f>
        <v>News outlet</v>
      </c>
      <c r="F312" t="str">
        <f>IF([1]Allegations!L313="","",[1]Allegations!L313)</f>
        <v>Migrant &amp; immigrant workers (1 - Unknown Location - Unknown Sector)</v>
      </c>
      <c r="G312">
        <f>IF([1]Allegations!T313="","",[1]Allegations!T313)</f>
        <v>1</v>
      </c>
      <c r="H312" t="str">
        <f>IF([1]Allegations!X313="","",[1]Allegations!X313)</f>
        <v>An employee in a private company in Abu Dhabi had reported his salary was deducted to account for visa fees. Visa fees under Emirati law are to be borne by the employer.</v>
      </c>
      <c r="I312" s="1" t="str">
        <f>IF([1]Allegations!K313="","",[1]Allegations!K313)</f>
        <v>Failing to renew visas;Non-payment of Wages;Recruitment Fees</v>
      </c>
      <c r="J312" t="str">
        <f>IF([1]Allegations!C313="","",[1]Allegations!C313)</f>
        <v/>
      </c>
      <c r="K312" t="str">
        <f>IF([1]Allegations!F313="","",[1]Allegations!F313)</f>
        <v/>
      </c>
      <c r="L312" t="str">
        <f>IF([1]Allegations!G313="","",[1]Allegations!G313)</f>
        <v/>
      </c>
      <c r="M312" t="str">
        <f>IF([1]Allegations!H313="","",[1]Allegations!H313)</f>
        <v/>
      </c>
      <c r="N312" t="str">
        <f>IF([1]Allegations!I313="","",[1]Allegations!I313)</f>
        <v/>
      </c>
      <c r="O312" s="1" t="str">
        <f>IF([1]Allegations!J313="","",[1]Allegations!J313)</f>
        <v>Not Reported (Employer - Sector not reported/applicable)</v>
      </c>
      <c r="P312" t="str">
        <f>IF([1]Allegations!N313="","",[1]Allegations!N313)</f>
        <v>No</v>
      </c>
      <c r="Q312" t="str">
        <f>IF([1]Allegations!O313="","",[1]Allegations!O313)</f>
        <v/>
      </c>
      <c r="R312" s="18" t="str">
        <f>IF(AND([1]Allegations!R313="",[1]Allegations!P313=""),"",IF(AND(NOT([1]Allegations!R313=""),[1]Allegations!P313=""),HYPERLINK([1]Allegations!R313),HYPERLINK([1]Allegations!P313)))</f>
        <v/>
      </c>
      <c r="S312" s="1" t="str">
        <f>IF([1]Allegations!Q313="","",[1]Allegations!Q313)</f>
        <v>None reported.</v>
      </c>
      <c r="T312" t="str">
        <f t="shared" si="36"/>
        <v>x</v>
      </c>
      <c r="U312" t="str">
        <f t="shared" si="37"/>
        <v>x</v>
      </c>
      <c r="V312" t="str">
        <f t="shared" si="38"/>
        <v/>
      </c>
      <c r="W312" t="str">
        <f t="shared" si="39"/>
        <v/>
      </c>
      <c r="X312" t="str">
        <f t="shared" si="40"/>
        <v/>
      </c>
      <c r="Y312" t="str">
        <f t="shared" si="41"/>
        <v/>
      </c>
      <c r="Z312" t="str">
        <f t="shared" si="42"/>
        <v/>
      </c>
      <c r="AA312" s="1" t="str">
        <f t="shared" si="43"/>
        <v/>
      </c>
      <c r="AB312" s="19" t="str">
        <f t="shared" si="44"/>
        <v>Sector not reported/applicable</v>
      </c>
    </row>
    <row r="313" spans="1:28" x14ac:dyDescent="0.25">
      <c r="A313" s="1">
        <f>[1]Allegations!V314</f>
        <v>2601</v>
      </c>
      <c r="B313" t="str">
        <f>IF([1]Allegations!S314="Location unknown","Location unknown",VLOOKUP([1]Allegations!S314,[1]!map_alpha2[#Data],2,FALSE))</f>
        <v>Qatar</v>
      </c>
      <c r="C313" s="17">
        <f>IF([1]Allegations!U314="","",[1]Allegations!U314)</f>
        <v>44013</v>
      </c>
      <c r="D313" s="18" t="str">
        <f>IF([1]Allegations!B314="","",HYPERLINK([1]Allegations!B314))</f>
        <v>https://www.business-humanrights.org/en/latest-news/the-cost-of-contagion-the-consequences-of-covid-19-for-migrant-workers-in-the-gulf-2/</v>
      </c>
      <c r="E313" t="str">
        <f>IF([1]Allegations!M314="","",[1]Allegations!M314)</f>
        <v>NGO</v>
      </c>
      <c r="F313" t="str">
        <f>IF([1]Allegations!L314="","",[1]Allegations!L314)</f>
        <v>Migrant &amp; immigrant workers (Unknown Number - BD - Construction)</v>
      </c>
      <c r="G313" t="str">
        <f>IF([1]Allegations!T314="","",[1]Allegations!T314)</f>
        <v>Number unknown</v>
      </c>
      <c r="H313" t="str">
        <f>IF([1]Allegations!X314="","",[1]Allegations!X314)</f>
        <v>In November 2020, NGO Equidem launched a report highlighting the impact of COVID-19 on migrant workers in Saudi Arabia, Qatar and UAE, based on 206 interviews with workers. A Bangladeshi national at World Cup contractor Rise and Shine Group in Qatar reported that the company physically abuses workers. He reported an incident where a worker was taken to the hospital only after workers demanded it but the worker was docked pay for those days. The worker that was beaten also provided testimony and commented in addition that the company does not pay overtime payments. Another worker of the Rise and Shine Group said that his friend was taken to the hospital 4 days after testing positive for COVID and he heard that he died but the boss said that it was his diabetes and breathing problems that caused his death. He said that 9 people in his camp showed symptoms but they did not get treatment and were not isolated. There were also allegations of a lack of PPE. A Bangladeshi national, Rifat, said: "after the works resumed, they (manager/ employer) provided us with masks for the first two/ three days. Later they asked us to manage masks on our own. We replied how could we manage that. We are not even allowed to go to the market. They said, ‘if needed, use your cloths." In another part of the report the same worker (seemingly) said: “112 workers are living in 3 rooms. How do I move around and maintain social distancing?"</v>
      </c>
      <c r="I313" s="1" t="str">
        <f>IF([1]Allegations!K314="","",[1]Allegations!K314)</f>
        <v>Beatings &amp; violence;Deaths;Health: General (including workplace health &amp; safety);Injuries;Intimidation &amp; Threats;Non-payment of Wages</v>
      </c>
      <c r="J313" t="str">
        <f>IF([1]Allegations!C314="","",[1]Allegations!C314)</f>
        <v>FIFA (Partner);Rise &amp; Shine Group (Employer)</v>
      </c>
      <c r="K313" t="str">
        <f>IF([1]Allegations!F314="","",[1]Allegations!F314)</f>
        <v>Construction;Sports teams, clubs &amp; leagues</v>
      </c>
      <c r="L313" t="str">
        <f>IF([1]Allegations!G314="","",[1]Allegations!G314)</f>
        <v>Al Bayt Stadium (Client)</v>
      </c>
      <c r="M313" t="str">
        <f>IF([1]Allegations!H314="","",[1]Allegations!H314)</f>
        <v>Al Khor</v>
      </c>
      <c r="N313" t="str">
        <f>IF([1]Allegations!I314="","",[1]Allegations!I314)</f>
        <v>Sports and venues</v>
      </c>
      <c r="O313" s="1" t="str">
        <f>IF([1]Allegations!J314="","",[1]Allegations!J314)</f>
        <v/>
      </c>
      <c r="P313" t="str">
        <f>IF([1]Allegations!N314="","",[1]Allegations!N314)</f>
        <v>Yes</v>
      </c>
      <c r="Q313" t="str">
        <f>IF([1]Allegations!O314="","",[1]Allegations!O314)</f>
        <v>Resource Centre</v>
      </c>
      <c r="R313" s="18" t="str">
        <f>IF(AND([1]Allegations!R314="",[1]Allegations!P314=""),"",IF(AND(NOT([1]Allegations!R314=""),[1]Allegations!P314=""),HYPERLINK([1]Allegations!R314),HYPERLINK([1]Allegations!P314)))</f>
        <v>https://www.business-humanrights.org/en/latest-news/ngo-report-finds-gulf-govts-covid-19-response-puts-thousands-of-migrant-workers-at-risk-of-racial-discrimination-labour-abuses/</v>
      </c>
      <c r="S313" s="1" t="str">
        <f>IF([1]Allegations!Q314="","",[1]Allegations!Q314)</f>
        <v>The Supreme Committee for Delivery and Legacy addressed the allegations in a statement. Rise &amp; Shine did not respond to the Resource Centre. FIFA did provide a response.</v>
      </c>
      <c r="T313" t="str">
        <f t="shared" si="36"/>
        <v>x</v>
      </c>
      <c r="U313" t="str">
        <f t="shared" si="37"/>
        <v/>
      </c>
      <c r="V313" t="str">
        <f t="shared" si="38"/>
        <v>x</v>
      </c>
      <c r="W313" t="str">
        <f t="shared" si="39"/>
        <v/>
      </c>
      <c r="X313" t="str">
        <f t="shared" si="40"/>
        <v>x</v>
      </c>
      <c r="Y313" t="str">
        <f t="shared" si="41"/>
        <v/>
      </c>
      <c r="Z313" t="str">
        <f t="shared" si="42"/>
        <v>x</v>
      </c>
      <c r="AA313" s="1" t="str">
        <f t="shared" si="43"/>
        <v>x</v>
      </c>
      <c r="AB313" s="19" t="str">
        <f t="shared" si="44"/>
        <v>Construction;Sports teams, clubs &amp; leagues;Sports and venues;</v>
      </c>
    </row>
    <row r="314" spans="1:28" x14ac:dyDescent="0.25">
      <c r="A314" s="1">
        <f>[1]Allegations!V315</f>
        <v>2696</v>
      </c>
      <c r="B314" t="str">
        <f>IF([1]Allegations!S315="Location unknown","Location unknown",VLOOKUP([1]Allegations!S315,[1]!map_alpha2[#Data],2,FALSE))</f>
        <v>United Arab Emirates</v>
      </c>
      <c r="C314" s="17">
        <f>IF([1]Allegations!U315="","",[1]Allegations!U315)</f>
        <v>43444</v>
      </c>
      <c r="D314" s="18" t="str">
        <f>IF([1]Allegations!B315="","",HYPERLINK([1]Allegations!B315))</f>
        <v>https://www.business-humanrights.org/en/latest-news/hras-30-seafarers-stranded-in-the-uae-without-pay-for-over-a-year-suffering-from-poor-health/</v>
      </c>
      <c r="E314" t="str">
        <f>IF([1]Allegations!M315="","",[1]Allegations!M315)</f>
        <v>NGO</v>
      </c>
      <c r="F314" t="str">
        <f>IF([1]Allegations!L315="","",[1]Allegations!L315)</f>
        <v>Migrant &amp; immigrant workers (2 - IN - Shipping, ship-building &amp; ship-scrapping)</v>
      </c>
      <c r="G314">
        <f>IF([1]Allegations!T315="","",[1]Allegations!T315)</f>
        <v>2</v>
      </c>
      <c r="H314" t="str">
        <f>IF([1]Allegations!X315="","",[1]Allegations!X315)</f>
        <v>The MV Al Nader was one of several ships owned and abandoned by Elite Way Marine Services off the coast of the  UAE. Crew onboard have been stranded since August 2017 without wages or communication with their families. A lack of power and water rendered the ship unsafe, whilst crew were lacking supplies of food, water and medicine._x000D_
_x000D_
The case was documented by NGO Human Rights at Sea as part of a series of ship abandonment cases.</v>
      </c>
      <c r="I314" s="1" t="str">
        <f>IF([1]Allegations!K315="","",[1]Allegations!K315)</f>
        <v>Health: General (including workplace health &amp; safety);Non-payment of Wages;Precarious/unsuitable living conditions;Restricted Mobility;Right to food</v>
      </c>
      <c r="J314" t="str">
        <f>IF([1]Allegations!C315="","",[1]Allegations!C315)</f>
        <v>Elite Way Marine Services (Employer)</v>
      </c>
      <c r="K314" t="str">
        <f>IF([1]Allegations!F315="","",[1]Allegations!F315)</f>
        <v>Shipping, ship-building &amp; ship-scrapping</v>
      </c>
      <c r="L314" t="str">
        <f>IF([1]Allegations!G315="","",[1]Allegations!G315)</f>
        <v/>
      </c>
      <c r="M314" t="str">
        <f>IF([1]Allegations!H315="","",[1]Allegations!H315)</f>
        <v/>
      </c>
      <c r="N314" t="str">
        <f>IF([1]Allegations!I315="","",[1]Allegations!I315)</f>
        <v/>
      </c>
      <c r="O314" s="1" t="str">
        <f>IF([1]Allegations!J315="","",[1]Allegations!J315)</f>
        <v/>
      </c>
      <c r="P314" t="str">
        <f>IF([1]Allegations!N315="","",[1]Allegations!N315)</f>
        <v>Yes</v>
      </c>
      <c r="Q314" t="str">
        <f>IF([1]Allegations!O315="","",[1]Allegations!O315)</f>
        <v>Journalist</v>
      </c>
      <c r="R314" s="18" t="str">
        <f>IF(AND([1]Allegations!R315="",[1]Allegations!P315=""),"",IF(AND(NOT([1]Allegations!R315=""),[1]Allegations!P315=""),HYPERLINK([1]Allegations!R315),HYPERLINK([1]Allegations!P315)))</f>
        <v/>
      </c>
      <c r="S314" s="1" t="str">
        <f>IF([1]Allegations!Q315="","",[1]Allegations!Q315)</f>
        <v>The operations manager of Elite Way Marine Services stated to that the company had been experiencing financial difficulties but that they would raise the money for the owed salaries by selling vessels.</v>
      </c>
      <c r="T314" t="str">
        <f t="shared" si="36"/>
        <v>x</v>
      </c>
      <c r="U314" t="str">
        <f t="shared" si="37"/>
        <v>x</v>
      </c>
      <c r="V314" t="str">
        <f t="shared" si="38"/>
        <v>x</v>
      </c>
      <c r="W314" t="str">
        <f t="shared" si="39"/>
        <v>x</v>
      </c>
      <c r="X314" t="str">
        <f t="shared" si="40"/>
        <v/>
      </c>
      <c r="Y314" t="str">
        <f t="shared" si="41"/>
        <v/>
      </c>
      <c r="Z314" t="str">
        <f t="shared" si="42"/>
        <v/>
      </c>
      <c r="AA314" s="1" t="str">
        <f t="shared" si="43"/>
        <v/>
      </c>
      <c r="AB314" s="19" t="str">
        <f t="shared" si="44"/>
        <v>Shipping, ship-building &amp; ship-scrapping</v>
      </c>
    </row>
    <row r="315" spans="1:28" x14ac:dyDescent="0.25">
      <c r="A315" s="1">
        <f>[1]Allegations!V316</f>
        <v>2695</v>
      </c>
      <c r="B315" t="str">
        <f>IF([1]Allegations!S316="Location unknown","Location unknown",VLOOKUP([1]Allegations!S316,[1]!map_alpha2[#Data],2,FALSE))</f>
        <v>United Arab Emirates</v>
      </c>
      <c r="C315" s="17">
        <f>IF([1]Allegations!U316="","",[1]Allegations!U316)</f>
        <v>43444</v>
      </c>
      <c r="D315" s="18" t="str">
        <f>IF([1]Allegations!B316="","",HYPERLINK([1]Allegations!B316))</f>
        <v>https://www.business-humanrights.org/en/latest-news/hras-30-seafarers-stranded-in-the-uae-without-pay-for-over-a-year-suffering-from-poor-health/</v>
      </c>
      <c r="E315" t="str">
        <f>IF([1]Allegations!M316="","",[1]Allegations!M316)</f>
        <v>NGO</v>
      </c>
      <c r="F315" t="str">
        <f>IF([1]Allegations!L316="","",[1]Allegations!L316)</f>
        <v>Migrant &amp; immigrant workers (7 - IN - Shipping, ship-building &amp; ship-scrapping);Migrant &amp; immigrant workers (Unknown Number - Unknown Location - Shipping, ship-building &amp; ship-scrapping)</v>
      </c>
      <c r="G315">
        <f>IF([1]Allegations!T316="","",[1]Allegations!T316)</f>
        <v>9</v>
      </c>
      <c r="H315" t="str">
        <f>IF([1]Allegations!X316="","",[1]Allegations!X316)</f>
        <v>The MV Tamim Aldar is one of several ships abandoned by Elite Way Marine Services off the coast of the UAE with sailors stranded onboard. The men's salaries were allegedly pending since March 2016 and the ship was abandoned in June 2018. Meanwhile  they lacked access to food, water, power and communications.  By July 2019 the remaining four crew members (two Indians, two Eritreans) had been trapped 25 miles off the UAE for 33 months and in highly unsafe living and working conditions._x000D_
_x000D_
The case was documented by NGO Human Rights at Sea as part of a series of ship abandonment cases.</v>
      </c>
      <c r="I315" s="1" t="str">
        <f>IF([1]Allegations!K316="","",[1]Allegations!K316)</f>
        <v>Health: General (including workplace health &amp; safety);Non-payment of Wages;Precarious/unsuitable living conditions;Restricted Mobility;Right to food</v>
      </c>
      <c r="J315" t="str">
        <f>IF([1]Allegations!C316="","",[1]Allegations!C316)</f>
        <v>Elite Way Marine Services (Employer)</v>
      </c>
      <c r="K315" t="str">
        <f>IF([1]Allegations!F316="","",[1]Allegations!F316)</f>
        <v>Shipping, ship-building &amp; ship-scrapping</v>
      </c>
      <c r="L315" t="str">
        <f>IF([1]Allegations!G316="","",[1]Allegations!G316)</f>
        <v/>
      </c>
      <c r="M315" t="str">
        <f>IF([1]Allegations!H316="","",[1]Allegations!H316)</f>
        <v/>
      </c>
      <c r="N315" t="str">
        <f>IF([1]Allegations!I316="","",[1]Allegations!I316)</f>
        <v/>
      </c>
      <c r="O315" s="1" t="str">
        <f>IF([1]Allegations!J316="","",[1]Allegations!J316)</f>
        <v/>
      </c>
      <c r="P315" t="str">
        <f>IF([1]Allegations!N316="","",[1]Allegations!N316)</f>
        <v>Yes</v>
      </c>
      <c r="Q315" t="str">
        <f>IF([1]Allegations!O316="","",[1]Allegations!O316)</f>
        <v>Journalist</v>
      </c>
      <c r="R315" s="18" t="str">
        <f>IF(AND([1]Allegations!R316="",[1]Allegations!P316=""),"",IF(AND(NOT([1]Allegations!R316=""),[1]Allegations!P316=""),HYPERLINK([1]Allegations!R316),HYPERLINK([1]Allegations!P316)))</f>
        <v/>
      </c>
      <c r="S315" s="1" t="str">
        <f>IF([1]Allegations!Q316="","",[1]Allegations!Q316)</f>
        <v>In May 2019, the ship's owner offered the crew payment of 50% of the owed wages; the majority of the crew accepted this with no further negotiation. In June 2019, the remaining four crew members left the ship in the one remaining lifeboat in desperation, but were forcibly returned to the ship by the UAE coastguard. The four sailors were later towed back to a UAE port._x000D_
_x000D_
As of August 8th 2019, the crew had been ashore in the UAE awaiting the resolution of their case; they had informed Human Rights at Sea that their case had been lodged as a criminal complaint with the UAE Coastguard._x000D_
_x000D_
The operations manager of Elite Way Marine Services stated to that the company had been experiencing financial difficulties but that they would raise the money for the owed salaries by selling vessels._x000D_
_x000D_
In December 2019, it was reported in the National that the four seafarers had finalised an agreement with their employer to receive 80% of their wages. They were owed a total of US$250,000 between them.</v>
      </c>
      <c r="T315" t="str">
        <f t="shared" si="36"/>
        <v>x</v>
      </c>
      <c r="U315" t="str">
        <f t="shared" si="37"/>
        <v>x</v>
      </c>
      <c r="V315" t="str">
        <f t="shared" si="38"/>
        <v>x</v>
      </c>
      <c r="W315" t="str">
        <f t="shared" si="39"/>
        <v>x</v>
      </c>
      <c r="X315" t="str">
        <f t="shared" si="40"/>
        <v/>
      </c>
      <c r="Y315" t="str">
        <f t="shared" si="41"/>
        <v/>
      </c>
      <c r="Z315" t="str">
        <f t="shared" si="42"/>
        <v/>
      </c>
      <c r="AA315" s="1" t="str">
        <f t="shared" si="43"/>
        <v/>
      </c>
      <c r="AB315" s="19" t="str">
        <f t="shared" si="44"/>
        <v>Shipping, ship-building &amp; ship-scrapping</v>
      </c>
    </row>
    <row r="316" spans="1:28" x14ac:dyDescent="0.25">
      <c r="A316" s="1">
        <f>[1]Allegations!V317</f>
        <v>2694</v>
      </c>
      <c r="B316" t="str">
        <f>IF([1]Allegations!S317="Location unknown","Location unknown",VLOOKUP([1]Allegations!S317,[1]!map_alpha2[#Data],2,FALSE))</f>
        <v>United Arab Emirates</v>
      </c>
      <c r="C316" s="17">
        <f>IF([1]Allegations!U317="","",[1]Allegations!U317)</f>
        <v>43385</v>
      </c>
      <c r="D316" s="18" t="str">
        <f>IF([1]Allegations!B317="","",HYPERLINK([1]Allegations!B317))</f>
        <v>https://www.business-humanrights.org/en/latest-news/hras-30-seafarers-stranded-in-the-uae-without-pay-for-over-a-year-suffering-from-poor-health/</v>
      </c>
      <c r="E316" t="str">
        <f>IF([1]Allegations!M317="","",[1]Allegations!M317)</f>
        <v>NGO</v>
      </c>
      <c r="F316" t="str">
        <f>IF([1]Allegations!L317="","",[1]Allegations!L317)</f>
        <v>Migrant &amp; immigrant workers (1 - SD - Shipping, ship-building &amp; ship-scrapping);Migrant &amp; immigrant workers (8 - IN - Shipping, ship-building &amp; ship-scrapping);Migrant &amp; immigrant workers (Unknown Number - Unknown Location - Shipping, ship-building &amp; ship-scrapping)</v>
      </c>
      <c r="G316">
        <f>IF([1]Allegations!T317="","",[1]Allegations!T317)</f>
        <v>10</v>
      </c>
      <c r="H316" t="str">
        <f>IF([1]Allegations!X317="","",[1]Allegations!X317)</f>
        <v>The Azraqmoiah, a boat owned by Elite Way Marine Services, was abandoned off the UAE coast. The Captain's contract to ship building materials beween Iraq and UAE expired in October 2017, whereupon the owners abandoned the crew. By August 2019, in total the crew of the Azraqmoiah reported overdue wages of USD$260,000. _x000D_
_x000D_
Conditions onboard the ship deterioriated, with sailors lacking access to power and communications, and facing dwindling supplies of water and food. If they had left the ship, the sailors would have forefeited their owed salaries, so were essentially trapped onboard the Azraqmoiah whilst the case against Elite Way was being considered._x000D_
_x000D_
The case was documented by NGO Human Rights at Sea as part of a series of ship abandonment cases.</v>
      </c>
      <c r="I316" s="1" t="str">
        <f>IF([1]Allegations!K317="","",[1]Allegations!K317)</f>
        <v>Health: General (including workplace health &amp; safety);Intimidation &amp; Threats;Non-payment of Wages;Precarious/unsuitable living conditions;Recruitment Fees;Restricted Mobility;Right to food</v>
      </c>
      <c r="J316" t="str">
        <f>IF([1]Allegations!C317="","",[1]Allegations!C317)</f>
        <v>Elite Way Marine Services (Employer)</v>
      </c>
      <c r="K316" t="str">
        <f>IF([1]Allegations!F317="","",[1]Allegations!F317)</f>
        <v>Shipping, ship-building &amp; ship-scrapping</v>
      </c>
      <c r="L316" t="str">
        <f>IF([1]Allegations!G317="","",[1]Allegations!G317)</f>
        <v/>
      </c>
      <c r="M316" t="str">
        <f>IF([1]Allegations!H317="","",[1]Allegations!H317)</f>
        <v/>
      </c>
      <c r="N316" t="str">
        <f>IF([1]Allegations!I317="","",[1]Allegations!I317)</f>
        <v/>
      </c>
      <c r="O316" s="1" t="str">
        <f>IF([1]Allegations!J317="","",[1]Allegations!J317)</f>
        <v/>
      </c>
      <c r="P316" t="str">
        <f>IF([1]Allegations!N317="","",[1]Allegations!N317)</f>
        <v>Yes</v>
      </c>
      <c r="Q316" t="str">
        <f>IF([1]Allegations!O317="","",[1]Allegations!O317)</f>
        <v>Journalist</v>
      </c>
      <c r="R316" s="18" t="str">
        <f>IF(AND([1]Allegations!R317="",[1]Allegations!P317=""),"",IF(AND(NOT([1]Allegations!R317=""),[1]Allegations!P317=""),HYPERLINK([1]Allegations!R317),HYPERLINK([1]Allegations!P317)))</f>
        <v/>
      </c>
      <c r="S316" s="1" t="str">
        <f>IF([1]Allegations!Q317="","",[1]Allegations!Q317)</f>
        <v>In February 2019 the UAE Federal Transport Authority and Mission to Seafarers took action against Elite Way Marine Services and seized the vessel. Elite Way Marine Services had promised to pay outstanding salaries to the ten searfarers onboard the Azraqmoiah as well as other ships, by selling vessels. Consequently most crew members left the ship in April 2019, accepting 40-60% of their owed salaries. The Captain, a cook from India, and the chief officer from Sudan, were finally repatriated in June 2019. The Captain said he had been paid 80% of the wages owing to him._x000D_
_x000D_
The operations manager of Elite Way Marine Services stated that the company had been experiencing financial difficulties but that they would raise the money for the owed salaries by selling vessels.</v>
      </c>
      <c r="T316" t="str">
        <f t="shared" si="36"/>
        <v>x</v>
      </c>
      <c r="U316" t="str">
        <f t="shared" si="37"/>
        <v>x</v>
      </c>
      <c r="V316" t="str">
        <f t="shared" si="38"/>
        <v>x</v>
      </c>
      <c r="W316" t="str">
        <f t="shared" si="39"/>
        <v>x</v>
      </c>
      <c r="X316" t="str">
        <f t="shared" si="40"/>
        <v>x</v>
      </c>
      <c r="Y316" t="str">
        <f t="shared" si="41"/>
        <v/>
      </c>
      <c r="Z316" t="str">
        <f t="shared" si="42"/>
        <v/>
      </c>
      <c r="AA316" s="1" t="str">
        <f t="shared" si="43"/>
        <v/>
      </c>
      <c r="AB316" s="19" t="str">
        <f t="shared" si="44"/>
        <v>Shipping, ship-building &amp; ship-scrapping</v>
      </c>
    </row>
    <row r="317" spans="1:28" x14ac:dyDescent="0.25">
      <c r="A317" s="1">
        <f>[1]Allegations!V318</f>
        <v>2706</v>
      </c>
      <c r="B317" t="str">
        <f>IF([1]Allegations!S318="Location unknown","Location unknown",VLOOKUP([1]Allegations!S318,[1]!map_alpha2[#Data],2,FALSE))</f>
        <v>United Arab Emirates</v>
      </c>
      <c r="C317" s="17">
        <f>IF([1]Allegations!U318="","",[1]Allegations!U318)</f>
        <v>43969</v>
      </c>
      <c r="D317" s="18" t="str">
        <f>IF([1]Allegations!B318="","",HYPERLINK([1]Allegations!B318))</f>
        <v>https://www.business-humanrights.org/en/latest-news/without-work-and-salary-nepali-migrant-workers-protest-in-covid-hit-uae-2/</v>
      </c>
      <c r="E317" t="str">
        <f>IF([1]Allegations!M318="","",[1]Allegations!M318)</f>
        <v>News outlet</v>
      </c>
      <c r="F317" t="str">
        <f>IF([1]Allegations!L318="","",[1]Allegations!L318)</f>
        <v>Migrant &amp; immigrant workers (500 - NP - Oil, gas &amp; coal)</v>
      </c>
      <c r="G317">
        <f>IF([1]Allegations!T318="","",[1]Allegations!T318)</f>
        <v>500</v>
      </c>
      <c r="H317" t="str">
        <f>IF([1]Allegations!X318="","",[1]Allegations!X318)</f>
        <v>In May 2020, 500 Nepali oil and gas workers in Ruwais went on strike in protest that their employer had not cleared their dues. Most of the workers have been confined to their accommodation for two months while the company has not paid them anything owing to the COVID-19 crisis. The company was not named in the article, but a Facebook video that circulated on social media, as well as an activist who contacted BHRRC regarding the case, confirmed the workers' employer was oil and gas company AMBHertel, a subsidiary of France-HQ'ed company Altrad. Le Monde later reported that workers had paid recruitment fees.</v>
      </c>
      <c r="I317" s="1" t="str">
        <f>IF([1]Allegations!K318="","",[1]Allegations!K318)</f>
        <v>Non-payment of Wages;Recruitment Fees</v>
      </c>
      <c r="J317" t="str">
        <f>IF([1]Allegations!C318="","",[1]Allegations!C318)</f>
        <v>Altrad (Employer);AMB Hertel (Employer)</v>
      </c>
      <c r="K317" t="str">
        <f>IF([1]Allegations!F318="","",[1]Allegations!F318)</f>
        <v>Oil, gas &amp; coal</v>
      </c>
      <c r="L317" t="str">
        <f>IF([1]Allegations!G318="","",[1]Allegations!G318)</f>
        <v/>
      </c>
      <c r="M317" t="str">
        <f>IF([1]Allegations!H318="","",[1]Allegations!H318)</f>
        <v/>
      </c>
      <c r="N317" t="str">
        <f>IF([1]Allegations!I318="","",[1]Allegations!I318)</f>
        <v/>
      </c>
      <c r="O317" s="1" t="str">
        <f>IF([1]Allegations!J318="","",[1]Allegations!J318)</f>
        <v/>
      </c>
      <c r="P317" t="str">
        <f>IF([1]Allegations!N318="","",[1]Allegations!N318)</f>
        <v>Yes</v>
      </c>
      <c r="Q317" t="str">
        <f>IF([1]Allegations!O318="","",[1]Allegations!O318)</f>
        <v>Resource Centre</v>
      </c>
      <c r="R317" s="18" t="str">
        <f>IF(AND([1]Allegations!R318="",[1]Allegations!P318=""),"",IF(AND(NOT([1]Allegations!R318=""),[1]Allegations!P318=""),HYPERLINK([1]Allegations!R318),HYPERLINK([1]Allegations!P318)))</f>
        <v>https://www.business-humanrights.org/en/latest-news/uae-500-employees-of-oil-gas-giant-altrad-strike-to-protest-unpaid-wages-co-did-not-respond/</v>
      </c>
      <c r="S317" s="1" t="str">
        <f>IF([1]Allegations!Q318="","",[1]Allegations!Q318)</f>
        <v>Company did not respond._x000D_
_x000D_
The workers took strike action at the company premises and prevent other workers going to work. They state that they should either be paid their due wages for the time they have been kept off work or be repatriated by the Nepal government.</v>
      </c>
      <c r="T317" t="str">
        <f t="shared" si="36"/>
        <v>x</v>
      </c>
      <c r="U317" t="str">
        <f t="shared" si="37"/>
        <v/>
      </c>
      <c r="V317" t="str">
        <f t="shared" si="38"/>
        <v/>
      </c>
      <c r="W317" t="str">
        <f t="shared" si="39"/>
        <v/>
      </c>
      <c r="X317" t="str">
        <f t="shared" si="40"/>
        <v/>
      </c>
      <c r="Y317" t="str">
        <f t="shared" si="41"/>
        <v/>
      </c>
      <c r="Z317" t="str">
        <f t="shared" si="42"/>
        <v/>
      </c>
      <c r="AA317" s="1" t="str">
        <f t="shared" si="43"/>
        <v/>
      </c>
      <c r="AB317" s="19" t="str">
        <f t="shared" si="44"/>
        <v>Oil, gas &amp; coal</v>
      </c>
    </row>
    <row r="318" spans="1:28" x14ac:dyDescent="0.25">
      <c r="A318" s="1">
        <f>[1]Allegations!V319</f>
        <v>2141</v>
      </c>
      <c r="B318" t="str">
        <f>IF([1]Allegations!S319="Location unknown","Location unknown",VLOOKUP([1]Allegations!S319,[1]!map_alpha2[#Data],2,FALSE))</f>
        <v>Qatar</v>
      </c>
      <c r="C318" s="17">
        <f>IF([1]Allegations!U319="","",[1]Allegations!U319)</f>
        <v>43993</v>
      </c>
      <c r="D318" s="18" t="str">
        <f>IF([1]Allegations!B319="","",HYPERLINK([1]Allegations!B319))</f>
        <v>https://www.business-humanrights.org/en/latest-news/i-have-worked-hard-i-deserve-to-be-paid-exploitation-on-qatar-world-cup-stadium/</v>
      </c>
      <c r="E318" t="str">
        <f>IF([1]Allegations!M319="","",[1]Allegations!M319)</f>
        <v>NGO</v>
      </c>
      <c r="F318" t="str">
        <f>IF([1]Allegations!L319="","",[1]Allegations!L319)</f>
        <v>Migrant &amp; immigrant workers (Unknown Number - GH - Construction);Migrant &amp; immigrant workers (Unknown Number - KE - Construction);Migrant &amp; immigrant workers (Unknown Number - NP - Construction);Migrant &amp; immigrant workers (Unknown Number - PH - Construction)</v>
      </c>
      <c r="G318">
        <f>IF([1]Allegations!T319="","",[1]Allegations!T319)</f>
        <v>100</v>
      </c>
      <c r="H318" t="str">
        <f>IF([1]Allegations!X319="","",[1]Allegations!X319)</f>
        <v>Construction workers on Qatar World Cup 2022 Al Bayt stadium have been subject to wage delays of up to 7 months and other exploitative practices, an Amnesty International report reveals._x000D_
_x000D_
Approximately 100 workers employed by Qatar Meta Coats (QMC) haven't received full salaries since early 2019. This is despite registering complaints with labour authorities, mediation with QMC, and an investigation by the Qatar Supreme Committee for Delivery &amp; Legacy, who learned of the delays in July 2019 through audits. Workers’ residence permits expired, they were prevented from finding other jobs and had paid large recruitment fees. QMC and GSIC-JV (Al Bayt’s main contractor) stated they do not charge recruitment fees. The Supreme Committee Worker Welfare Standards prohibit recruitment fees.</v>
      </c>
      <c r="I318" s="1" t="str">
        <f>IF([1]Allegations!K319="","",[1]Allegations!K319)</f>
        <v>Denial of Freedom of Expression/Assembly;Failing to renew visas;Health: General (including workplace health &amp; safety);Intimidation &amp; Threats;Non-payment of Wages;Precarious/unsuitable living conditions;Recruitment Fees</v>
      </c>
      <c r="J318" t="str">
        <f>IF([1]Allegations!C319="","",[1]Allegations!C319)</f>
        <v>FIFA (Client);Qatar Meta Coats (Employer)</v>
      </c>
      <c r="K318" t="str">
        <f>IF([1]Allegations!F319="","",[1]Allegations!F319)</f>
        <v>Construction;Sports teams, clubs &amp; leagues</v>
      </c>
      <c r="L318" t="str">
        <f>IF([1]Allegations!G319="","",[1]Allegations!G319)</f>
        <v>Al Bayt Stadium (Client)</v>
      </c>
      <c r="M318" t="str">
        <f>IF([1]Allegations!H319="","",[1]Allegations!H319)</f>
        <v>Al Khor</v>
      </c>
      <c r="N318" t="str">
        <f>IF([1]Allegations!I319="","",[1]Allegations!I319)</f>
        <v>Sports and venues</v>
      </c>
      <c r="O318" s="1" t="str">
        <f>IF([1]Allegations!J319="","",[1]Allegations!J319)</f>
        <v/>
      </c>
      <c r="P318" t="str">
        <f>IF([1]Allegations!N319="","",[1]Allegations!N319)</f>
        <v>Yes</v>
      </c>
      <c r="Q318" t="str">
        <f>IF([1]Allegations!O319="","",[1]Allegations!O319)</f>
        <v>NGO</v>
      </c>
      <c r="R318" s="18" t="str">
        <f>IF(AND([1]Allegations!R319="",[1]Allegations!P319=""),"",IF(AND(NOT([1]Allegations!R319=""),[1]Allegations!P319=""),HYPERLINK([1]Allegations!R319),HYPERLINK([1]Allegations!P319)))</f>
        <v>https://www.business-humanrights.org/en/latest-news/qatar-amnesty-intl-finds-100-workers-subject-to-labour-exploitation-on-world-cup-stadium-incl-co-comments/</v>
      </c>
      <c r="S318" s="1" t="str">
        <f>IF([1]Allegations!Q319="","",[1]Allegations!Q319)</f>
        <v>GSIC-JV issued multiple warnings to QMC to pay its workers. Together with Aspire Zone Foundation (the organization responsible for delivering the stadium) they jointly pressured QMC, but the company continued not to pay. Supreme Committee pressure did lead to the company paying salaries for July and August. The Supreme Committee blacklisted and reported QMC to the labour authority. QMC was “demobilized" from the stadium in February 2020._x000D_
_x000D_
In January 2020 workers took legal action. When workers refused an offer of settlement only if they returned home, they were allegedly stopped from working. QMC denied workers had been discouraged to report grievances._x000D_
_x000D_
Workers began to receive some money only after Amnesty approached the Qatari authorities, FIFA and the Supreme Committee in June 2020. FIFA stated it was previously unaware of the findings, raising concern that FIFA's human rights due diligence systems are inadequate. FIFA pledged to review its processes with World Cup partners and to strengthen its own mechanisms. The Supreme Committee stated that they will continue to pursue the case with the labour authorities.</v>
      </c>
      <c r="T318" t="str">
        <f t="shared" si="36"/>
        <v>x</v>
      </c>
      <c r="U318" t="str">
        <f t="shared" si="37"/>
        <v>x</v>
      </c>
      <c r="V318" t="str">
        <f t="shared" si="38"/>
        <v>x</v>
      </c>
      <c r="W318" t="str">
        <f t="shared" si="39"/>
        <v>x</v>
      </c>
      <c r="X318" t="str">
        <f t="shared" si="40"/>
        <v>x</v>
      </c>
      <c r="Y318" t="str">
        <f t="shared" si="41"/>
        <v/>
      </c>
      <c r="Z318" t="str">
        <f t="shared" si="42"/>
        <v/>
      </c>
      <c r="AA318" s="1" t="str">
        <f t="shared" si="43"/>
        <v/>
      </c>
      <c r="AB318" s="19" t="str">
        <f t="shared" si="44"/>
        <v>Construction;Sports teams, clubs &amp; leagues;Sports and venues;</v>
      </c>
    </row>
    <row r="319" spans="1:28" x14ac:dyDescent="0.25">
      <c r="A319" s="1">
        <f>[1]Allegations!V320</f>
        <v>2136</v>
      </c>
      <c r="B319" t="str">
        <f>IF([1]Allegations!S320="Location unknown","Location unknown",VLOOKUP([1]Allegations!S320,[1]!map_alpha2[#Data],2,FALSE))</f>
        <v>Qatar</v>
      </c>
      <c r="C319" s="17">
        <f>IF([1]Allegations!U320="","",[1]Allegations!U320)</f>
        <v>44360</v>
      </c>
      <c r="D319" s="18" t="str">
        <f>IF([1]Allegations!B320="","",HYPERLINK([1]Allegations!B320))</f>
        <v>https://www.business-humanrights.org/en/latest-news/pakistan-intervenes-on-non-payment-of-wages-to-citizens-in-qatar-alleges-authorities-stopped-paying-cos/</v>
      </c>
      <c r="E319" t="str">
        <f>IF([1]Allegations!M320="","",[1]Allegations!M320)</f>
        <v>News outlet</v>
      </c>
      <c r="F319" t="str">
        <f>IF([1]Allegations!L320="","",[1]Allegations!L320)</f>
        <v>Migrant &amp; immigrant workers (18 - PK - Construction)</v>
      </c>
      <c r="G319">
        <f>IF([1]Allegations!T320="","",[1]Allegations!T320)</f>
        <v>20</v>
      </c>
      <c r="H319" t="str">
        <f>IF([1]Allegations!X320="","",[1]Allegations!X320)</f>
        <v>Descon, a Pakistani company contracting workers on a World Cup football infrastructure project faced several allegations of labour abuse regarding workers contracted on a World Cup football infrastructure project, including delayed salaries._x000D_
_x000D_
One worker stated that his company terminated his job when he demanded three months of unpaid salary and contacted the government helpline. 18 people were terminated in total. He was left without money to buy food and with friends who were bearing his expenses.</v>
      </c>
      <c r="I319" s="1" t="str">
        <f>IF([1]Allegations!K320="","",[1]Allegations!K320)</f>
        <v>Non-payment of Wages;Precarious/unsuitable living conditions;Right to food;Unfair Dismissal</v>
      </c>
      <c r="J319" t="str">
        <f>IF([1]Allegations!C320="","",[1]Allegations!C320)</f>
        <v>Descon Engineering (Employer);FIFA (Partner)</v>
      </c>
      <c r="K319" t="str">
        <f>IF([1]Allegations!F320="","",[1]Allegations!F320)</f>
        <v>Engineering;Sports teams, clubs &amp; leagues</v>
      </c>
      <c r="L319" t="str">
        <f>IF([1]Allegations!G320="","",[1]Allegations!G320)</f>
        <v>Qatar World Cup 2022 Unspecified Projects (Client)</v>
      </c>
      <c r="M319" t="str">
        <f>IF([1]Allegations!H320="","",[1]Allegations!H320)</f>
        <v>Multiple locations</v>
      </c>
      <c r="N319" t="str">
        <f>IF([1]Allegations!I320="","",[1]Allegations!I320)</f>
        <v>Sports and venues</v>
      </c>
      <c r="O319" s="1" t="str">
        <f>IF([1]Allegations!J320="","",[1]Allegations!J320)</f>
        <v/>
      </c>
      <c r="P319" t="str">
        <f>IF([1]Allegations!N320="","",[1]Allegations!N320)</f>
        <v>Yes</v>
      </c>
      <c r="Q319" t="str">
        <f>IF([1]Allegations!O320="","",[1]Allegations!O320)</f>
        <v>Embassy</v>
      </c>
      <c r="R319" s="18" t="str">
        <f>IF(AND([1]Allegations!R320="",[1]Allegations!P320=""),"",IF(AND(NOT([1]Allegations!R320=""),[1]Allegations!P320=""),HYPERLINK([1]Allegations!R320),HYPERLINK([1]Allegations!P320)))</f>
        <v/>
      </c>
      <c r="S319" s="1" t="str">
        <f>IF([1]Allegations!Q320="","",[1]Allegations!Q320)</f>
        <v>The case is part of a broader pattern of Pakistani companies allegedly left unpaid by the Qatari Government, according to the Pakistani Embassy in Qatar. The Embassy stated they were taking up all cases with Qatar's Ministry of Labor. _x000D_
_x000D_
Descon had informed the Embassy that nearly all employees had settled dues with the company.</v>
      </c>
      <c r="T319" t="str">
        <f t="shared" si="36"/>
        <v>x</v>
      </c>
      <c r="U319" t="str">
        <f t="shared" si="37"/>
        <v/>
      </c>
      <c r="V319" t="str">
        <f t="shared" si="38"/>
        <v/>
      </c>
      <c r="W319" t="str">
        <f t="shared" si="39"/>
        <v>x</v>
      </c>
      <c r="X319" t="str">
        <f t="shared" si="40"/>
        <v/>
      </c>
      <c r="Y319" t="str">
        <f t="shared" si="41"/>
        <v/>
      </c>
      <c r="Z319" t="str">
        <f t="shared" si="42"/>
        <v/>
      </c>
      <c r="AA319" s="1" t="str">
        <f t="shared" si="43"/>
        <v/>
      </c>
      <c r="AB319" s="19" t="str">
        <f t="shared" si="44"/>
        <v>Engineering;Sports teams, clubs &amp; leagues;Sports and venues;</v>
      </c>
    </row>
    <row r="320" spans="1:28" x14ac:dyDescent="0.25">
      <c r="A320" s="1">
        <f>[1]Allegations!V321</f>
        <v>2594</v>
      </c>
      <c r="B320" t="str">
        <f>IF([1]Allegations!S321="Location unknown","Location unknown",VLOOKUP([1]Allegations!S321,[1]!map_alpha2[#Data],2,FALSE))</f>
        <v>Qatar</v>
      </c>
      <c r="C320" s="17">
        <f>IF([1]Allegations!U321="","",[1]Allegations!U321)</f>
        <v>44013</v>
      </c>
      <c r="D320" s="18" t="str">
        <f>IF([1]Allegations!B321="","",HYPERLINK([1]Allegations!B321))</f>
        <v>https://www.business-humanrights.org/en/latest-news/the-cost-of-contagion-the-consequences-of-covid-19-for-migrant-workers-in-the-gulf-2/</v>
      </c>
      <c r="E320" t="str">
        <f>IF([1]Allegations!M321="","",[1]Allegations!M321)</f>
        <v>NGO</v>
      </c>
      <c r="F320" t="str">
        <f>IF([1]Allegations!L321="","",[1]Allegations!L321)</f>
        <v>Migrant &amp; immigrant workers (Unknown Number - IN - Construction)</v>
      </c>
      <c r="G320">
        <f>IF([1]Allegations!T321="","",[1]Allegations!T321)</f>
        <v>100</v>
      </c>
      <c r="H320" t="str">
        <f>IF([1]Allegations!X321="","",[1]Allegations!X321)</f>
        <v>In November 2020, NGO Equidem launched a report highlighting the impact of COVID-19 on migrant workers in Saudi Arabia, Qatar and UAE, based on 206 interviews with workers.  A carpenter at Al Mukhtar Contracting &amp; Trading Co. said hundreds of workers had been fired and sent back to their countries of origin without their full salary entitlements including end of service benefits.  An Indian national working as a carpenter for Al Mukhtar Contracting &amp; Trading Co. WLL.said he was worried about his family and fears he might lose the land he had mortgaged to pay recruitment fee. He added: "My contract was for 9 months but the company said they will renew it. He said: "I agreed for QAR 1,500 ($412) but I got only QAR 1,000 ($274) a month. The recruitment agency deceived me in this too. I am very upset seeing my family in a situation like this."</v>
      </c>
      <c r="I320" s="1" t="str">
        <f>IF([1]Allegations!K321="","",[1]Allegations!K321)</f>
        <v>Non-payment of Wages;Recruitment Fees;Unfair Dismissal</v>
      </c>
      <c r="J320" t="str">
        <f>IF([1]Allegations!C321="","",[1]Allegations!C321)</f>
        <v>Al Mukhtar Contracting &amp; Engineering (Employer)</v>
      </c>
      <c r="K320" t="str">
        <f>IF([1]Allegations!F321="","",[1]Allegations!F321)</f>
        <v>Diversified/Conglomerates</v>
      </c>
      <c r="L320" t="str">
        <f>IF([1]Allegations!G321="","",[1]Allegations!G321)</f>
        <v/>
      </c>
      <c r="M320" t="str">
        <f>IF([1]Allegations!H321="","",[1]Allegations!H321)</f>
        <v/>
      </c>
      <c r="N320" t="str">
        <f>IF([1]Allegations!I321="","",[1]Allegations!I321)</f>
        <v/>
      </c>
      <c r="O320" s="1" t="str">
        <f>IF([1]Allegations!J321="","",[1]Allegations!J321)</f>
        <v/>
      </c>
      <c r="P320" t="str">
        <f>IF([1]Allegations!N321="","",[1]Allegations!N321)</f>
        <v>Yes</v>
      </c>
      <c r="Q320" t="str">
        <f>IF([1]Allegations!O321="","",[1]Allegations!O321)</f>
        <v>Resource Centre</v>
      </c>
      <c r="R320" s="18" t="str">
        <f>IF(AND([1]Allegations!R321="",[1]Allegations!P321=""),"",IF(AND(NOT([1]Allegations!R321=""),[1]Allegations!P321=""),HYPERLINK([1]Allegations!R321),HYPERLINK([1]Allegations!P321)))</f>
        <v>https://www.business-humanrights.org/en/latest-news/ngo-report-finds-gulf-govts-covid-19-response-puts-thousands-of-migrant-workers-at-risk-of-racial-discrimination-labour-abuses/</v>
      </c>
      <c r="S320" s="1" t="str">
        <f>IF([1]Allegations!Q321="","",[1]Allegations!Q321)</f>
        <v>None reported. Al Mukhtar's response to the Resource Centre is available to read in full.</v>
      </c>
      <c r="T320" t="str">
        <f t="shared" si="36"/>
        <v>x</v>
      </c>
      <c r="U320" t="str">
        <f t="shared" si="37"/>
        <v/>
      </c>
      <c r="V320" t="str">
        <f t="shared" si="38"/>
        <v/>
      </c>
      <c r="W320" t="str">
        <f t="shared" si="39"/>
        <v/>
      </c>
      <c r="X320" t="str">
        <f t="shared" si="40"/>
        <v/>
      </c>
      <c r="Y320" t="str">
        <f t="shared" si="41"/>
        <v/>
      </c>
      <c r="Z320" t="str">
        <f t="shared" si="42"/>
        <v/>
      </c>
      <c r="AA320" s="1" t="str">
        <f t="shared" si="43"/>
        <v/>
      </c>
      <c r="AB320" s="19" t="str">
        <f t="shared" si="44"/>
        <v>Diversified/Conglomerates</v>
      </c>
    </row>
    <row r="321" spans="1:28" x14ac:dyDescent="0.25">
      <c r="A321" s="1">
        <f>[1]Allegations!V322</f>
        <v>2592</v>
      </c>
      <c r="B321" t="str">
        <f>IF([1]Allegations!S322="Location unknown","Location unknown",VLOOKUP([1]Allegations!S322,[1]!map_alpha2[#Data],2,FALSE))</f>
        <v>Qatar</v>
      </c>
      <c r="C321" s="17">
        <f>IF([1]Allegations!U322="","",[1]Allegations!U322)</f>
        <v>43891</v>
      </c>
      <c r="D321" s="18" t="str">
        <f>IF([1]Allegations!B322="","",HYPERLINK([1]Allegations!B322))</f>
        <v>https://www.business-humanrights.org/en/latest-news/the-cost-of-contagion-the-consequences-of-covid-19-for-migrant-workers-in-the-gulf-2/</v>
      </c>
      <c r="E321" t="str">
        <f>IF([1]Allegations!M322="","",[1]Allegations!M322)</f>
        <v>NGO</v>
      </c>
      <c r="F321" t="str">
        <f>IF([1]Allegations!L322="","",[1]Allegations!L322)</f>
        <v>Migrant &amp; immigrant workers (Unknown Number - NP - Construction)</v>
      </c>
      <c r="G321" t="str">
        <f>IF([1]Allegations!T322="","",[1]Allegations!T322)</f>
        <v>Number unknown</v>
      </c>
      <c r="H321" t="str">
        <f>IF([1]Allegations!X322="","",[1]Allegations!X322)</f>
        <v>In November 2020, NGO Equidem launched a report highlighting the impact of COVID-19 on migrant workers in Saudi Arabia, Qatar and UAE, based on 206 interviews with workers. A worker for  Pigeon Engineering Projects (who has worked on FIFA stadiums) said that he had not been paid since March 2020 as he was placed on leave. He can't leave the camp as he has not been paid and he was still not being paid as of the end of October 2020.</v>
      </c>
      <c r="I321" s="1" t="str">
        <f>IF([1]Allegations!K322="","",[1]Allegations!K322)</f>
        <v>Non-payment of Wages;Restricted Mobility</v>
      </c>
      <c r="J321" t="str">
        <f>IF([1]Allegations!C322="","",[1]Allegations!C322)</f>
        <v>FIFA (Partner);Pigeon Engineering (Employer)</v>
      </c>
      <c r="K321" t="str">
        <f>IF([1]Allegations!F322="","",[1]Allegations!F322)</f>
        <v>Construction;Engineering;Sports teams, clubs &amp; leagues</v>
      </c>
      <c r="L321" t="str">
        <f>IF([1]Allegations!G322="","",[1]Allegations!G322)</f>
        <v>Qatar World Cup 2022 Unspecified Projects (Unknown)</v>
      </c>
      <c r="M321" t="str">
        <f>IF([1]Allegations!H322="","",[1]Allegations!H322)</f>
        <v>Multiple locations</v>
      </c>
      <c r="N321" t="str">
        <f>IF([1]Allegations!I322="","",[1]Allegations!I322)</f>
        <v>Sports and venues</v>
      </c>
      <c r="O321" s="1" t="str">
        <f>IF([1]Allegations!J322="","",[1]Allegations!J322)</f>
        <v/>
      </c>
      <c r="P321" t="str">
        <f>IF([1]Allegations!N322="","",[1]Allegations!N322)</f>
        <v>Yes</v>
      </c>
      <c r="Q321" t="str">
        <f>IF([1]Allegations!O322="","",[1]Allegations!O322)</f>
        <v>Equidem</v>
      </c>
      <c r="R321" s="18" t="str">
        <f>IF(AND([1]Allegations!R322="",[1]Allegations!P322=""),"",IF(AND(NOT([1]Allegations!R322=""),[1]Allegations!P322=""),HYPERLINK([1]Allegations!R322),HYPERLINK([1]Allegations!P322)))</f>
        <v>https://media.business-humanrights.org/media/documents/Pigeon_Engineering_October_2020.pdf</v>
      </c>
      <c r="S321" s="1" t="str">
        <f>IF([1]Allegations!Q322="","",[1]Allegations!Q322)</f>
        <v>Statement by company in the report explains a lot of action to protect workers but does not engage with the non payment of these workers.</v>
      </c>
      <c r="T321" t="str">
        <f t="shared" si="36"/>
        <v>x</v>
      </c>
      <c r="U321" t="str">
        <f t="shared" si="37"/>
        <v>x</v>
      </c>
      <c r="V321" t="str">
        <f t="shared" si="38"/>
        <v/>
      </c>
      <c r="W321" t="str">
        <f t="shared" si="39"/>
        <v/>
      </c>
      <c r="X321" t="str">
        <f t="shared" si="40"/>
        <v/>
      </c>
      <c r="Y321" t="str">
        <f t="shared" si="41"/>
        <v/>
      </c>
      <c r="Z321" t="str">
        <f t="shared" si="42"/>
        <v/>
      </c>
      <c r="AA321" s="1" t="str">
        <f t="shared" si="43"/>
        <v/>
      </c>
      <c r="AB321" s="19" t="str">
        <f t="shared" si="44"/>
        <v>Construction;Engineering;Sports teams, clubs &amp; leagues;Sports and venues;</v>
      </c>
    </row>
    <row r="322" spans="1:28" x14ac:dyDescent="0.25">
      <c r="A322" s="1">
        <f>[1]Allegations!V323</f>
        <v>2262</v>
      </c>
      <c r="B322" t="str">
        <f>IF([1]Allegations!S323="Location unknown","Location unknown",VLOOKUP([1]Allegations!S323,[1]!map_alpha2[#Data],2,FALSE))</f>
        <v>United Arab Emirates</v>
      </c>
      <c r="C322" s="17">
        <f>IF([1]Allegations!U323="","",[1]Allegations!U323)</f>
        <v>43983</v>
      </c>
      <c r="D322" s="18" t="str">
        <f>IF([1]Allegations!B323="","",HYPERLINK([1]Allegations!B323))</f>
        <v>https://www.business-humanrights.org/en/latest-news/the-cost-of-contagion-the-consequences-of-covid-19-for-migrant-workers-in-the-gulf-2/</v>
      </c>
      <c r="E322" t="str">
        <f>IF([1]Allegations!M323="","",[1]Allegations!M323)</f>
        <v>NGO</v>
      </c>
      <c r="F322" t="str">
        <f>IF([1]Allegations!L323="","",[1]Allegations!L323)</f>
        <v>Migrant &amp; immigrant workers (1 - PK - Construction)</v>
      </c>
      <c r="G322" t="str">
        <f>IF([1]Allegations!T323="","",[1]Allegations!T323)</f>
        <v>Number unknown</v>
      </c>
      <c r="H322" t="str">
        <f>IF([1]Allegations!X323="","",[1]Allegations!X323)</f>
        <v>In November 2020, NGO Equidem launched a report highlighting the impact of COVID-19 on migrant workers in Saudi Arabia, Qatar and UAE, based on 206 interviews with workers. _x000D_
_x000D_
Workers with Dubai Expo contractor Al Naboodah told Equidem the company fired newly hired workers who subsequently had to self-finance shared accommodation.</v>
      </c>
      <c r="I322" s="1" t="str">
        <f>IF([1]Allegations!K323="","",[1]Allegations!K323)</f>
        <v>Precarious/unsuitable living conditions</v>
      </c>
      <c r="J322" t="str">
        <f>IF([1]Allegations!C323="","",[1]Allegations!C323)</f>
        <v>Al Naboodah Construction Group (ANGC) (Employer)</v>
      </c>
      <c r="K322" t="str">
        <f>IF([1]Allegations!F323="","",[1]Allegations!F323)</f>
        <v>Construction</v>
      </c>
      <c r="L322" t="str">
        <f>IF([1]Allegations!G323="","",[1]Allegations!G323)</f>
        <v/>
      </c>
      <c r="M322" t="str">
        <f>IF([1]Allegations!H323="","",[1]Allegations!H323)</f>
        <v/>
      </c>
      <c r="N322" t="str">
        <f>IF([1]Allegations!I323="","",[1]Allegations!I323)</f>
        <v/>
      </c>
      <c r="O322" s="1" t="str">
        <f>IF([1]Allegations!J323="","",[1]Allegations!J323)</f>
        <v/>
      </c>
      <c r="P322" t="str">
        <f>IF([1]Allegations!N323="","",[1]Allegations!N323)</f>
        <v>Yes</v>
      </c>
      <c r="Q322" t="str">
        <f>IF([1]Allegations!O323="","",[1]Allegations!O323)</f>
        <v>Resource Centre; Equidem</v>
      </c>
      <c r="R322" s="18" t="str">
        <f>IF(AND([1]Allegations!R323="",[1]Allegations!P323=""),"",IF(AND(NOT([1]Allegations!R323=""),[1]Allegations!P323=""),HYPERLINK([1]Allegations!R323),HYPERLINK([1]Allegations!P323)))</f>
        <v>https://www.business-humanrights.org/en/latest-news/ngo-report-finds-gulf-govts-covid-19-response-puts-thousands-of-migrant-workers-at-risk-of-racial-discrimination-labour-abuses/</v>
      </c>
      <c r="S322" s="1" t="str">
        <f>IF([1]Allegations!Q323="","",[1]Allegations!Q323)</f>
        <v>Equidem wrote to the Dubai Expo with their findings; the Dubai Expo committee did provide a response. Al Naboodah did respond to the Resource Centre invitation for a response.</v>
      </c>
      <c r="T322" t="str">
        <f t="shared" si="36"/>
        <v/>
      </c>
      <c r="U322" t="str">
        <f t="shared" si="37"/>
        <v/>
      </c>
      <c r="V322" t="str">
        <f t="shared" si="38"/>
        <v/>
      </c>
      <c r="W322" t="str">
        <f t="shared" si="39"/>
        <v>x</v>
      </c>
      <c r="X322" t="str">
        <f t="shared" si="40"/>
        <v/>
      </c>
      <c r="Y322" t="str">
        <f t="shared" si="41"/>
        <v/>
      </c>
      <c r="Z322" t="str">
        <f t="shared" si="42"/>
        <v/>
      </c>
      <c r="AA322" s="1" t="str">
        <f t="shared" si="43"/>
        <v/>
      </c>
      <c r="AB322" s="19" t="str">
        <f t="shared" si="44"/>
        <v>Construction</v>
      </c>
    </row>
    <row r="323" spans="1:28" x14ac:dyDescent="0.25">
      <c r="A323" s="1">
        <f>[1]Allegations!V324</f>
        <v>2571</v>
      </c>
      <c r="B323" t="str">
        <f>IF([1]Allegations!S324="Location unknown","Location unknown",VLOOKUP([1]Allegations!S324,[1]!map_alpha2[#Data],2,FALSE))</f>
        <v>Saudi Arabia</v>
      </c>
      <c r="C323" s="17">
        <f>IF([1]Allegations!U324="","",[1]Allegations!U324)</f>
        <v>44594</v>
      </c>
      <c r="D323" s="18" t="str">
        <f>IF([1]Allegations!B324="","",HYPERLINK([1]Allegations!B324))</f>
        <v>https://www.business-humanrights.org/en/latest-news/a-death-a-day-nepali-workers-in-saudi/</v>
      </c>
      <c r="E323" t="str">
        <f>IF([1]Allegations!M324="","",[1]Allegations!M324)</f>
        <v>NGO</v>
      </c>
      <c r="F323" t="str">
        <f>IF([1]Allegations!L324="","",[1]Allegations!L324)</f>
        <v>Migrant &amp; immigrant workers (1 - NP - Catering &amp; food services)</v>
      </c>
      <c r="G323">
        <f>IF([1]Allegations!T324="","",[1]Allegations!T324)</f>
        <v>1</v>
      </c>
      <c r="H323" t="str">
        <f>IF([1]Allegations!X324="","",[1]Allegations!X324)</f>
        <v>A report by NGO Migrant-Rights entitled “A death a day: Nepali workers in Saudi” featured stories of Nepalis in the Kingdom who lost their lives on the job in ambiguous circumstances, and whose cases were dismissed as “natural deaths”._x000D_
_x000D_
Dipak Sinjali was a 27-year-old chef at a hotel and was found dead in his home in November 2021. Saudi authorities reported “cardio and respiratory arrest” as the cause of death, but Dipak’s family insists he was healthy and that dangerous  workplace conditions such as heat stress might have played a role.</v>
      </c>
      <c r="I323" s="1" t="str">
        <f>IF([1]Allegations!K324="","",[1]Allegations!K324)</f>
        <v>Deaths;Health: General (including workplace health &amp; safety)</v>
      </c>
      <c r="J323" t="str">
        <f>IF([1]Allegations!C324="","",[1]Allegations!C324)</f>
        <v/>
      </c>
      <c r="K323" t="str">
        <f>IF([1]Allegations!F324="","",[1]Allegations!F324)</f>
        <v/>
      </c>
      <c r="L323" t="str">
        <f>IF([1]Allegations!G324="","",[1]Allegations!G324)</f>
        <v/>
      </c>
      <c r="M323" t="str">
        <f>IF([1]Allegations!H324="","",[1]Allegations!H324)</f>
        <v/>
      </c>
      <c r="N323" t="str">
        <f>IF([1]Allegations!I324="","",[1]Allegations!I324)</f>
        <v/>
      </c>
      <c r="O323" s="1" t="str">
        <f>IF([1]Allegations!J324="","",[1]Allegations!J324)</f>
        <v>Not Reported (Client - Hotel)</v>
      </c>
      <c r="P323" t="str">
        <f>IF([1]Allegations!N324="","",[1]Allegations!N324)</f>
        <v>No</v>
      </c>
      <c r="Q323" t="str">
        <f>IF([1]Allegations!O324="","",[1]Allegations!O324)</f>
        <v/>
      </c>
      <c r="R323" s="18" t="str">
        <f>IF(AND([1]Allegations!R324="",[1]Allegations!P324=""),"",IF(AND(NOT([1]Allegations!R324=""),[1]Allegations!P324=""),HYPERLINK([1]Allegations!R324),HYPERLINK([1]Allegations!P324)))</f>
        <v/>
      </c>
      <c r="S323" s="1" t="str">
        <f>IF([1]Allegations!Q324="","",[1]Allegations!Q324)</f>
        <v>The report mentioned that Dipak had been recruited by a company called Emasco into a different job with Nayarah Trading before he was employed at the hotel, though there is no indication Emasco was responsible for his eventual employment situation. Business &amp; Human Rights Resource Centre invited Emasco to provide more information but they did not. We were unable to find contact information for Nayarah Trading and could not invite them to respond to the report.</v>
      </c>
      <c r="T323" t="str">
        <f t="shared" si="36"/>
        <v/>
      </c>
      <c r="U323" t="str">
        <f t="shared" si="37"/>
        <v/>
      </c>
      <c r="V323" t="str">
        <f t="shared" si="38"/>
        <v>x</v>
      </c>
      <c r="W323" t="str">
        <f t="shared" si="39"/>
        <v/>
      </c>
      <c r="X323" t="str">
        <f t="shared" si="40"/>
        <v/>
      </c>
      <c r="Y323" t="str">
        <f t="shared" si="41"/>
        <v/>
      </c>
      <c r="Z323" t="str">
        <f t="shared" si="42"/>
        <v/>
      </c>
      <c r="AA323" s="1" t="str">
        <f t="shared" si="43"/>
        <v>x</v>
      </c>
      <c r="AB323" s="19" t="str">
        <f t="shared" si="44"/>
        <v>Hotel</v>
      </c>
    </row>
    <row r="324" spans="1:28" x14ac:dyDescent="0.25">
      <c r="A324" s="1">
        <f>[1]Allegations!V325</f>
        <v>2543</v>
      </c>
      <c r="B324" t="str">
        <f>IF([1]Allegations!S325="Location unknown","Location unknown",VLOOKUP([1]Allegations!S325,[1]!map_alpha2[#Data],2,FALSE))</f>
        <v>Qatar</v>
      </c>
      <c r="C324" s="17">
        <f>IF([1]Allegations!U325="","",[1]Allegations!U325)</f>
        <v>44546</v>
      </c>
      <c r="D324" s="18" t="str">
        <f>IF([1]Allegations!B325="","",HYPERLINK([1]Allegations!B325))</f>
        <v>https://www.business-humanrights.org/en/latest-news/qatar-2022-concern-from-nepali-construction-workers-that-they-will-be-sent-home-before-the-tournament-having/</v>
      </c>
      <c r="E324" t="str">
        <f>IF([1]Allegations!M325="","",[1]Allegations!M325)</f>
        <v>News outlet</v>
      </c>
      <c r="F324" t="str">
        <f>IF([1]Allegations!L325="","",[1]Allegations!L325)</f>
        <v>Migrant &amp; immigrant workers (1 - NP - Construction);Migrant &amp; immigrant workers (Unknown Number - Asia &amp; Pacific - Construction)</v>
      </c>
      <c r="G324">
        <f>IF([1]Allegations!T325="","",[1]Allegations!T325)</f>
        <v>1</v>
      </c>
      <c r="H324" t="str">
        <f>IF([1]Allegations!X325="","",[1]Allegations!X325)</f>
        <v>A Nepali Times article reported on the situation of migrant workers in December 2021; they found themselves in a situation of job insecurity, delayed payments in exchange for their work, precarious workplace conditions, having to pay illegal recruitment fees, and even worse, death. One worker in particular, Ram, who helped with the construction of the Lusail Stadium, had to pay around $1000 in recruitment fees to a recruiter in Nepal to able to get to Qatar and work on this construction.</v>
      </c>
      <c r="I324" s="1" t="str">
        <f>IF([1]Allegations!K325="","",[1]Allegations!K325)</f>
        <v>Recruitment Fees</v>
      </c>
      <c r="J324" t="str">
        <f>IF([1]Allegations!C325="","",[1]Allegations!C325)</f>
        <v/>
      </c>
      <c r="K324" t="str">
        <f>IF([1]Allegations!F325="","",[1]Allegations!F325)</f>
        <v/>
      </c>
      <c r="L324" t="str">
        <f>IF([1]Allegations!G325="","",[1]Allegations!G325)</f>
        <v>Lusail Stadium (Client)</v>
      </c>
      <c r="M324" t="str">
        <f>IF([1]Allegations!H325="","",[1]Allegations!H325)</f>
        <v>Lusail</v>
      </c>
      <c r="N324" t="str">
        <f>IF([1]Allegations!I325="","",[1]Allegations!I325)</f>
        <v>Sports and venues</v>
      </c>
      <c r="O324" s="1" t="str">
        <f>IF([1]Allegations!J325="","",[1]Allegations!J325)</f>
        <v>Not Reported (Employer - Construction)</v>
      </c>
      <c r="P324" t="str">
        <f>IF([1]Allegations!N325="","",[1]Allegations!N325)</f>
        <v>No</v>
      </c>
      <c r="Q324" t="str">
        <f>IF([1]Allegations!O325="","",[1]Allegations!O325)</f>
        <v/>
      </c>
      <c r="R324" s="18" t="str">
        <f>IF(AND([1]Allegations!R325="",[1]Allegations!P325=""),"",IF(AND(NOT([1]Allegations!R325=""),[1]Allegations!P325=""),HYPERLINK([1]Allegations!R325),HYPERLINK([1]Allegations!P325)))</f>
        <v/>
      </c>
      <c r="S324" s="1" t="str">
        <f>IF([1]Allegations!Q325="","",[1]Allegations!Q325)</f>
        <v>None reported.</v>
      </c>
      <c r="T324" t="str">
        <f t="shared" ref="T324:T387" si="45">IF(OR(ISNUMBER(SEARCH("Contract Substitution",I324)),ISNUMBER(SEARCH("Debt Bondage",I324)),ISNUMBER(SEARCH("Non-payment of Wages",I324)),ISNUMBER(SEARCH("Recruitment Fees",I324)),ISNUMBER(SEARCH("Unfair Dismissal",I324)),ISNUMBER(SEARCH("Very Low Wages",I324))),"x","")</f>
        <v>x</v>
      </c>
      <c r="U324" t="str">
        <f t="shared" ref="U324:U387" si="46">IF(OR(ISNUMBER(SEARCH("Denial of Freedom of Expression/Assembly",I324)),ISNUMBER(SEARCH("Restricted Mobility",I324)),ISNUMBER(SEARCH("Failing to renew visas",I324)),ISNUMBER(SEARCH("Withholding Passports",I324)),ISNUMBER(SEARCH("Imprisonment",I324))),"x","")</f>
        <v/>
      </c>
      <c r="V324" t="str">
        <f t="shared" ref="V324:V387" si="47">IF(OR(ISNUMBER(SEARCH("Health: General (including workplace health &amp; safety)",I324))),"x","")</f>
        <v/>
      </c>
      <c r="W324" t="str">
        <f t="shared" ref="W324:W387" si="48">IF(OR(ISNUMBER(SEARCH("Precarious/unsuitable living conditions",I324)),ISNUMBER(SEARCH("Right to food",I324))),"x","")</f>
        <v/>
      </c>
      <c r="X324" t="str">
        <f t="shared" ref="X324:X387" si="49">IF(OR(ISNUMBER(SEARCH("Beatings &amp; violence",I324)),ISNUMBER(SEARCH("Intimidation &amp; Threats",I324))),"x","")</f>
        <v/>
      </c>
      <c r="Y324" t="str">
        <f t="shared" ref="Y324:Y387" si="50">IF(OR(ISNUMBER(SEARCH("Forced labour &amp; modern slavery",I324)),ISNUMBER(SEARCH("Human Trafficking",I324))),"x","")</f>
        <v/>
      </c>
      <c r="Z324" t="str">
        <f t="shared" ref="Z324:Z387" si="51">IF(OR(ISNUMBER(SEARCH("Injuries",I324))),"x","")</f>
        <v/>
      </c>
      <c r="AA324" s="1" t="str">
        <f t="shared" ref="AA324:AA387" si="52">IF(OR(ISNUMBER(SEARCH("Deaths",I324))),"x","")</f>
        <v/>
      </c>
      <c r="AB324" s="19" t="str">
        <f t="shared" ref="AB324:AB387" si="53">SUBSTITUTE(_xlfn.CONCAT(K324,";",N324,";",IF(O324="","",IF((LEN(O324)-LEN(SUBSTITUTE(O324,";","")))=0,MID(O324,SEARCH(" - ",O324)+3,(LEN(O324)-SEARCH(" - ",O324))-3),IF((LEN(O324)-LEN(SUBSTITUTE(O324,";","")))=1,_xlfn.CONCAT(MID(O324,SEARCH(" - ",O324,1)+3,(SEARCH(";",O324)-1)-(SEARCH(" - ",O324)+3)),";",MID(O324,SEARCH(" - ",O324,SEARCH(";",O324))+3,(LEN(O324)-SEARCH(" - ",O324,SEARCH(";",O324)))-3)),"Multiple")))),";;","")</f>
        <v>;Sports and venues;Construction</v>
      </c>
    </row>
    <row r="325" spans="1:28" x14ac:dyDescent="0.25">
      <c r="A325" s="1">
        <f>[1]Allegations!V326</f>
        <v>2018</v>
      </c>
      <c r="B325" t="str">
        <f>IF([1]Allegations!S326="Location unknown","Location unknown",VLOOKUP([1]Allegations!S326,[1]!map_alpha2[#Data],2,FALSE))</f>
        <v>Qatar</v>
      </c>
      <c r="C325" s="17">
        <f>IF([1]Allegations!U326="","",[1]Allegations!U326)</f>
        <v>42473</v>
      </c>
      <c r="D325" s="18" t="str">
        <f>IF([1]Allegations!B326="","",HYPERLINK([1]Allegations!B326))</f>
        <v>https://www.business-humanrights.org/en/latest-news/balfour-beatty-and-interserve-accused-of-migrant-worker-labour-abuses-in-qatar/</v>
      </c>
      <c r="E325" t="str">
        <f>IF([1]Allegations!M326="","",[1]Allegations!M326)</f>
        <v>News outlet</v>
      </c>
      <c r="F325" t="str">
        <f>IF([1]Allegations!L326="","",[1]Allegations!L326)</f>
        <v>Migrant &amp; immigrant workers (12 - NP - Construction)</v>
      </c>
      <c r="G325">
        <f>IF([1]Allegations!T326="","",[1]Allegations!T326)</f>
        <v>12</v>
      </c>
      <c r="H325" t="str">
        <f>IF([1]Allegations!X326="","",[1]Allegations!X326)</f>
        <v>Migrant labourers employed by Ethel Trading and Contracting (ETC) working for BK Gulf (co-owned by Balfour Beatty) on Qatar's national museum experienced salary delays of more than three months after the Guardian previously reported on their situation. The workers said they had been promised a much higher salary on being recruited in Nepal and suffered cuts to wages if they were unable to work due to illness. Living conditions were cramped, in violation of Qatari labour regulations, with intermittent water supply. Workers were also forced to remain in Qatar against their will after their passports were withheld.</v>
      </c>
      <c r="I325" s="1" t="str">
        <f>IF([1]Allegations!K326="","",[1]Allegations!K326)</f>
        <v>Beatings &amp; violence;Contract Substitution;Forced labour &amp; modern slavery;Intimidation &amp; Threats;Non-payment of Wages;Precarious/unsuitable living conditions;Withholding Passports</v>
      </c>
      <c r="J325" t="str">
        <f>IF([1]Allegations!C326="","",[1]Allegations!C326)</f>
        <v>Balfour Beatty (Employer)</v>
      </c>
      <c r="K325" t="str">
        <f>IF([1]Allegations!F326="","",[1]Allegations!F326)</f>
        <v>Construction</v>
      </c>
      <c r="L325" t="str">
        <f>IF([1]Allegations!G326="","",[1]Allegations!G326)</f>
        <v/>
      </c>
      <c r="M325" t="str">
        <f>IF([1]Allegations!H326="","",[1]Allegations!H326)</f>
        <v/>
      </c>
      <c r="N325" t="str">
        <f>IF([1]Allegations!I326="","",[1]Allegations!I326)</f>
        <v/>
      </c>
      <c r="O325" s="1" t="str">
        <f>IF([1]Allegations!J326="","",[1]Allegations!J326)</f>
        <v/>
      </c>
      <c r="P325" t="str">
        <f>IF([1]Allegations!N326="","",[1]Allegations!N326)</f>
        <v>Yes</v>
      </c>
      <c r="Q325" t="str">
        <f>IF([1]Allegations!O326="","",[1]Allegations!O326)</f>
        <v>Journalist</v>
      </c>
      <c r="R325" s="18" t="str">
        <f>IF(AND([1]Allegations!R326="",[1]Allegations!P326=""),"",IF(AND(NOT([1]Allegations!R326=""),[1]Allegations!P326=""),HYPERLINK([1]Allegations!R326),HYPERLINK([1]Allegations!P326)))</f>
        <v/>
      </c>
      <c r="S325" s="1" t="str">
        <f>IF([1]Allegations!Q326="","",[1]Allegations!Q326)</f>
        <v>An organizer of a strike action to demand salaries was apparently sent home, while the company refused to pay his bonus or leave allowance, and cover the costs of his air ticket home. Media focus on the abuse claims led to Balfour Beatty (co-owner of BK Gulf) undertaking an investigation into their supply chains. Following the review BK Gulf terminated its contract with the labour supplier who was not meeting Balfour Beatty's labour standards._x000D_
_x000D_
BK Gulf issued a statement in response to the allegations; Balfour Beatty also responded.</v>
      </c>
      <c r="T325" t="str">
        <f t="shared" si="45"/>
        <v>x</v>
      </c>
      <c r="U325" t="str">
        <f t="shared" si="46"/>
        <v>x</v>
      </c>
      <c r="V325" t="str">
        <f t="shared" si="47"/>
        <v/>
      </c>
      <c r="W325" t="str">
        <f t="shared" si="48"/>
        <v>x</v>
      </c>
      <c r="X325" t="str">
        <f t="shared" si="49"/>
        <v>x</v>
      </c>
      <c r="Y325" t="str">
        <f t="shared" si="50"/>
        <v>x</v>
      </c>
      <c r="Z325" t="str">
        <f t="shared" si="51"/>
        <v/>
      </c>
      <c r="AA325" s="1" t="str">
        <f t="shared" si="52"/>
        <v/>
      </c>
      <c r="AB325" s="19" t="str">
        <f t="shared" si="53"/>
        <v>Construction</v>
      </c>
    </row>
    <row r="326" spans="1:28" x14ac:dyDescent="0.25">
      <c r="A326" s="1">
        <f>[1]Allegations!V327</f>
        <v>2803</v>
      </c>
      <c r="B326" t="str">
        <f>IF([1]Allegations!S327="Location unknown","Location unknown",VLOOKUP([1]Allegations!S327,[1]!map_alpha2[#Data],2,FALSE))</f>
        <v>Qatar</v>
      </c>
      <c r="C326" s="17">
        <f>IF([1]Allegations!U327="","",[1]Allegations!U327)</f>
        <v>42473</v>
      </c>
      <c r="D326" s="18" t="str">
        <f>IF([1]Allegations!B327="","",HYPERLINK([1]Allegations!B327))</f>
        <v>https://www.business-humanrights.org/en/latest-news/balfour-beatty-and-interserve-accused-of-migrant-worker-labour-abuses-in-qatar/</v>
      </c>
      <c r="E326" t="str">
        <f>IF([1]Allegations!M327="","",[1]Allegations!M327)</f>
        <v>News outlet</v>
      </c>
      <c r="F326" t="str">
        <f>IF([1]Allegations!L327="","",[1]Allegations!L327)</f>
        <v>Migrant &amp; immigrant workers (12 - NP - Construction)</v>
      </c>
      <c r="G326" t="str">
        <f>IF([1]Allegations!T327="","",[1]Allegations!T327)</f>
        <v>Number unknown</v>
      </c>
      <c r="H326" t="str">
        <f>IF([1]Allegations!X327="","",[1]Allegations!X327)</f>
        <v>Migrant labourers employed on sites for Gulf Construction Company (co-owned by Interserve) experienced salary delays of more than three months after the Guardian previously reported on their situation. The workers said they had been promised a much higher salary on being recruited in Nepal and suffered cuts to wages if they were unable to work due to illness. Living conditions were cramped, in violation of Qatari labour regulations, with intermittent water supply. Workers were also forced to remain in Qatar against their will after their passports were withheld.</v>
      </c>
      <c r="I326" s="1" t="str">
        <f>IF([1]Allegations!K327="","",[1]Allegations!K327)</f>
        <v>Beatings &amp; violence;Contract Substitution;Forced labour &amp; modern slavery;Intimidation &amp; Threats;Non-payment of Wages;Precarious/unsuitable living conditions;Recruitment Fees;Withholding Passports</v>
      </c>
      <c r="J326" t="str">
        <f>IF([1]Allegations!C327="","",[1]Allegations!C327)</f>
        <v>Interserve (Employer)</v>
      </c>
      <c r="K326" t="str">
        <f>IF([1]Allegations!F327="","",[1]Allegations!F327)</f>
        <v>Construction</v>
      </c>
      <c r="L326" t="str">
        <f>IF([1]Allegations!G327="","",[1]Allegations!G327)</f>
        <v/>
      </c>
      <c r="M326" t="str">
        <f>IF([1]Allegations!H327="","",[1]Allegations!H327)</f>
        <v/>
      </c>
      <c r="N326" t="str">
        <f>IF([1]Allegations!I327="","",[1]Allegations!I327)</f>
        <v/>
      </c>
      <c r="O326" s="1" t="str">
        <f>IF([1]Allegations!J327="","",[1]Allegations!J327)</f>
        <v/>
      </c>
      <c r="P326" t="str">
        <f>IF([1]Allegations!N327="","",[1]Allegations!N327)</f>
        <v>Yes</v>
      </c>
      <c r="Q326" t="str">
        <f>IF([1]Allegations!O327="","",[1]Allegations!O327)</f>
        <v>Journalist</v>
      </c>
      <c r="R326" s="18" t="str">
        <f>IF(AND([1]Allegations!R327="",[1]Allegations!P327=""),"",IF(AND(NOT([1]Allegations!R327=""),[1]Allegations!P327=""),HYPERLINK([1]Allegations!R327),HYPERLINK([1]Allegations!P327)))</f>
        <v>https://www.business-humanrights.org/en/latest-news/interserve-and-balfour-beatty-respond-to-allegations-of-migrant-worker-labour-abuses-in-qatar/</v>
      </c>
      <c r="S326" s="1" t="str">
        <f>IF([1]Allegations!Q327="","",[1]Allegations!Q327)</f>
        <v>An organizer of a strike action to demand salaries was apparently sent home, while the company refused to pay his bonus or leave allowance, and cover the costs of his air ticket home. An organizer of a strike action to demand salaries was apparently sent home, while the company refused to pay his bonus or leave allowance, and cover the costs of his air ticket home. Interserve provided a statement to the Guardian, committing to investigation.</v>
      </c>
      <c r="T326" t="str">
        <f t="shared" si="45"/>
        <v>x</v>
      </c>
      <c r="U326" t="str">
        <f t="shared" si="46"/>
        <v>x</v>
      </c>
      <c r="V326" t="str">
        <f t="shared" si="47"/>
        <v/>
      </c>
      <c r="W326" t="str">
        <f t="shared" si="48"/>
        <v>x</v>
      </c>
      <c r="X326" t="str">
        <f t="shared" si="49"/>
        <v>x</v>
      </c>
      <c r="Y326" t="str">
        <f t="shared" si="50"/>
        <v>x</v>
      </c>
      <c r="Z326" t="str">
        <f t="shared" si="51"/>
        <v/>
      </c>
      <c r="AA326" s="1" t="str">
        <f t="shared" si="52"/>
        <v/>
      </c>
      <c r="AB326" s="19" t="str">
        <f t="shared" si="53"/>
        <v>Construction</v>
      </c>
    </row>
    <row r="327" spans="1:28" x14ac:dyDescent="0.25">
      <c r="A327" s="1">
        <f>[1]Allegations!V329</f>
        <v>2765</v>
      </c>
      <c r="B327" t="str">
        <f>IF([1]Allegations!S329="Location unknown","Location unknown",VLOOKUP([1]Allegations!S329,[1]!map_alpha2[#Data],2,FALSE))</f>
        <v>United Arab Emirates</v>
      </c>
      <c r="C327" s="17">
        <f>IF([1]Allegations!U329="","",[1]Allegations!U329)</f>
        <v>44650</v>
      </c>
      <c r="D327" s="18" t="str">
        <f>IF([1]Allegations!B329="","",HYPERLINK([1]Allegations!B329))</f>
        <v>https://www.business-humanrights.org/en/latest-news/uae-abu-dhabi-worker-advised-after-visa-costs-deducted-from-wages/</v>
      </c>
      <c r="E327" t="str">
        <f>IF([1]Allegations!M329="","",[1]Allegations!M329)</f>
        <v>News outlet</v>
      </c>
      <c r="F327" t="str">
        <f>IF([1]Allegations!L329="","",[1]Allegations!L329)</f>
        <v>Migrant &amp; immigrant workers (1 - Unknown Location - Unknown Sector)</v>
      </c>
      <c r="G327">
        <f>IF([1]Allegations!T329="","",[1]Allegations!T329)</f>
        <v>1</v>
      </c>
      <c r="H327" t="str">
        <f>IF([1]Allegations!X329="","",[1]Allegations!X329)</f>
        <v>By law, employers are obliged to bear any recruitment costs in the UAE. However, an employee choosing to remain anonymous claimed to have had salary deductions by their employers to account for those recruitment fees.</v>
      </c>
      <c r="I327" s="1" t="str">
        <f>IF([1]Allegations!K329="","",[1]Allegations!K329)</f>
        <v>Recruitment Fees</v>
      </c>
      <c r="J327" t="str">
        <f>IF([1]Allegations!C329="","",[1]Allegations!C329)</f>
        <v/>
      </c>
      <c r="K327" t="str">
        <f>IF([1]Allegations!F329="","",[1]Allegations!F329)</f>
        <v/>
      </c>
      <c r="L327" t="str">
        <f>IF([1]Allegations!G329="","",[1]Allegations!G329)</f>
        <v/>
      </c>
      <c r="M327" t="str">
        <f>IF([1]Allegations!H329="","",[1]Allegations!H329)</f>
        <v/>
      </c>
      <c r="N327" t="str">
        <f>IF([1]Allegations!I329="","",[1]Allegations!I329)</f>
        <v/>
      </c>
      <c r="O327" s="1" t="str">
        <f>IF([1]Allegations!J329="","",[1]Allegations!J329)</f>
        <v>Not Reported (Employer - Sector not reported/applicable)</v>
      </c>
      <c r="P327" t="str">
        <f>IF([1]Allegations!N329="","",[1]Allegations!N329)</f>
        <v>No</v>
      </c>
      <c r="Q327" t="str">
        <f>IF([1]Allegations!O329="","",[1]Allegations!O329)</f>
        <v/>
      </c>
      <c r="R327" s="18" t="str">
        <f>IF(AND([1]Allegations!R329="",[1]Allegations!P329=""),"",IF(AND(NOT([1]Allegations!R329=""),[1]Allegations!P329=""),HYPERLINK([1]Allegations!R329),HYPERLINK([1]Allegations!P329)))</f>
        <v/>
      </c>
      <c r="S327" s="1" t="str">
        <f>IF([1]Allegations!Q329="","",[1]Allegations!Q329)</f>
        <v>None reported.</v>
      </c>
      <c r="T327" t="str">
        <f t="shared" si="45"/>
        <v>x</v>
      </c>
      <c r="U327" t="str">
        <f t="shared" si="46"/>
        <v/>
      </c>
      <c r="V327" t="str">
        <f t="shared" si="47"/>
        <v/>
      </c>
      <c r="W327" t="str">
        <f t="shared" si="48"/>
        <v/>
      </c>
      <c r="X327" t="str">
        <f t="shared" si="49"/>
        <v/>
      </c>
      <c r="Y327" t="str">
        <f t="shared" si="50"/>
        <v/>
      </c>
      <c r="Z327" t="str">
        <f t="shared" si="51"/>
        <v/>
      </c>
      <c r="AA327" s="1" t="str">
        <f t="shared" si="52"/>
        <v/>
      </c>
      <c r="AB327" s="19" t="str">
        <f t="shared" si="53"/>
        <v>Sector not reported/applicable</v>
      </c>
    </row>
    <row r="328" spans="1:28" x14ac:dyDescent="0.25">
      <c r="A328" s="1">
        <f>[1]Allegations!V330</f>
        <v>2768</v>
      </c>
      <c r="B328" t="str">
        <f>IF([1]Allegations!S330="Location unknown","Location unknown",VLOOKUP([1]Allegations!S330,[1]!map_alpha2[#Data],2,FALSE))</f>
        <v>Qatar</v>
      </c>
      <c r="C328" s="17">
        <f>IF([1]Allegations!U330="","",[1]Allegations!U330)</f>
        <v>44651</v>
      </c>
      <c r="D328" s="18" t="str">
        <f>IF([1]Allegations!B330="","",HYPERLINK([1]Allegations!B330))</f>
        <v>https://www.business-humanrights.org/en/latest-news/qatar-bangladeshi-nepali-workers-have-paid-upwards-of-usd2bn-in-recruitment-fees-to-gain-employment-across-country-since-2011-say-guardian-world-cup-contractors-have-pledged-to-repay-almost-usd30m/</v>
      </c>
      <c r="E328" t="str">
        <f>IF([1]Allegations!M330="","",[1]Allegations!M330)</f>
        <v>News outlet</v>
      </c>
      <c r="F328" t="str">
        <f>IF([1]Allegations!L330="","",[1]Allegations!L330)</f>
        <v>Migrant &amp; immigrant workers (1 - NP - Construction)</v>
      </c>
      <c r="G328">
        <f>IF([1]Allegations!T330="","",[1]Allegations!T330)</f>
        <v>1</v>
      </c>
      <c r="H328" t="str">
        <f>IF([1]Allegations!X330="","",[1]Allegations!X330)</f>
        <v>The Guardian alleged that since the year 2011, migrant workers from Bangladesh and Nepal paid what is estimated to be USD2bn in recruitment fees to land jobs in Qatar. _x000D_
_x000D_
One such worker is Mahamad Nadaf Mansur Dhuniya. Mahamad paid around USD1230 for a job in construction in Qatar. To afford this fee he took out a loan with very interest rates that left him incapable of paying the loan or make ends meet. Mahamad was found hanging himself in the workplace later on.</v>
      </c>
      <c r="I328" s="1" t="str">
        <f>IF([1]Allegations!K330="","",[1]Allegations!K330)</f>
        <v>Deaths;Debt Bondage;Recruitment Fees</v>
      </c>
      <c r="J328" t="str">
        <f>IF([1]Allegations!C330="","",[1]Allegations!C330)</f>
        <v/>
      </c>
      <c r="K328" t="str">
        <f>IF([1]Allegations!F330="","",[1]Allegations!F330)</f>
        <v/>
      </c>
      <c r="L328" t="str">
        <f>IF([1]Allegations!G330="","",[1]Allegations!G330)</f>
        <v/>
      </c>
      <c r="M328" t="str">
        <f>IF([1]Allegations!H330="","",[1]Allegations!H330)</f>
        <v/>
      </c>
      <c r="N328" t="str">
        <f>IF([1]Allegations!I330="","",[1]Allegations!I330)</f>
        <v/>
      </c>
      <c r="O328" s="1" t="str">
        <f>IF([1]Allegations!J330="","",[1]Allegations!J330)</f>
        <v>Not Reported (Employer - Construction)</v>
      </c>
      <c r="P328" t="str">
        <f>IF([1]Allegations!N330="","",[1]Allegations!N330)</f>
        <v>No</v>
      </c>
      <c r="Q328" t="str">
        <f>IF([1]Allegations!O330="","",[1]Allegations!O330)</f>
        <v/>
      </c>
      <c r="R328" s="18" t="str">
        <f>IF(AND([1]Allegations!R330="",[1]Allegations!P330=""),"",IF(AND(NOT([1]Allegations!R330=""),[1]Allegations!P330=""),HYPERLINK([1]Allegations!R330),HYPERLINK([1]Allegations!P330)))</f>
        <v/>
      </c>
      <c r="S328" s="1" t="str">
        <f>IF([1]Allegations!Q330="","",[1]Allegations!Q330)</f>
        <v>None reported.</v>
      </c>
      <c r="T328" t="str">
        <f t="shared" si="45"/>
        <v>x</v>
      </c>
      <c r="U328" t="str">
        <f t="shared" si="46"/>
        <v/>
      </c>
      <c r="V328" t="str">
        <f t="shared" si="47"/>
        <v/>
      </c>
      <c r="W328" t="str">
        <f t="shared" si="48"/>
        <v/>
      </c>
      <c r="X328" t="str">
        <f t="shared" si="49"/>
        <v/>
      </c>
      <c r="Y328" t="str">
        <f t="shared" si="50"/>
        <v/>
      </c>
      <c r="Z328" t="str">
        <f t="shared" si="51"/>
        <v/>
      </c>
      <c r="AA328" s="1" t="str">
        <f t="shared" si="52"/>
        <v>x</v>
      </c>
      <c r="AB328" s="19" t="str">
        <f t="shared" si="53"/>
        <v>Construction</v>
      </c>
    </row>
    <row r="329" spans="1:28" x14ac:dyDescent="0.25">
      <c r="A329" s="1">
        <f>[1]Allegations!V331</f>
        <v>2767</v>
      </c>
      <c r="B329" t="str">
        <f>IF([1]Allegations!S331="Location unknown","Location unknown",VLOOKUP([1]Allegations!S331,[1]!map_alpha2[#Data],2,FALSE))</f>
        <v>Qatar</v>
      </c>
      <c r="C329" s="17">
        <f>IF([1]Allegations!U331="","",[1]Allegations!U331)</f>
        <v>44651</v>
      </c>
      <c r="D329" s="18" t="str">
        <f>IF([1]Allegations!B331="","",HYPERLINK([1]Allegations!B331))</f>
        <v>https://www.business-humanrights.org/en/latest-news/qatar-bangladeshi-nepali-workers-have-paid-upwards-of-usd2bn-in-recruitment-fees-to-gain-employment-across-country-since-2011-say-guardian-world-cup-contractors-have-pledged-to-repay-almost-usd30m/</v>
      </c>
      <c r="E329" t="str">
        <f>IF([1]Allegations!M331="","",[1]Allegations!M331)</f>
        <v>News outlet</v>
      </c>
      <c r="F329" t="str">
        <f>IF([1]Allegations!L331="","",[1]Allegations!L331)</f>
        <v>Migrant &amp; immigrant workers (1 - BD - Agriculture &amp; livestock)</v>
      </c>
      <c r="G329">
        <f>IF([1]Allegations!T331="","",[1]Allegations!T331)</f>
        <v>1</v>
      </c>
      <c r="H329" t="str">
        <f>IF([1]Allegations!X331="","",[1]Allegations!X331)</f>
        <v>The Guardian alleged that since the year 2011, migrant workers from Bangladesh and Nepal paid what is estimated to be USD2bn in recruitment fees to land jobs in Qatar. _x000D_
_x000D_
One of these workers is Aman Ullah from Bangladesh who paid absurdly high recruitment fees amounting to USD4190 in exchange for a job that would have paid him USD686 in Qatar only to be given a job that paid much lower on arrival. Aman Ullah fell in a vicious cycle of debt to pay off these fees.</v>
      </c>
      <c r="I329" s="1" t="str">
        <f>IF([1]Allegations!K331="","",[1]Allegations!K331)</f>
        <v>Contract Substitution;Debt Bondage;Recruitment Fees</v>
      </c>
      <c r="J329" t="str">
        <f>IF([1]Allegations!C331="","",[1]Allegations!C331)</f>
        <v/>
      </c>
      <c r="K329" t="str">
        <f>IF([1]Allegations!F331="","",[1]Allegations!F331)</f>
        <v/>
      </c>
      <c r="L329" t="str">
        <f>IF([1]Allegations!G331="","",[1]Allegations!G331)</f>
        <v/>
      </c>
      <c r="M329" t="str">
        <f>IF([1]Allegations!H331="","",[1]Allegations!H331)</f>
        <v/>
      </c>
      <c r="N329" t="str">
        <f>IF([1]Allegations!I331="","",[1]Allegations!I331)</f>
        <v/>
      </c>
      <c r="O329" s="1" t="str">
        <f>IF([1]Allegations!J331="","",[1]Allegations!J331)</f>
        <v>Not Reported (Employer - Agriculture &amp; livestock);Not Reported (Recruiter - Recruitment agencies)</v>
      </c>
      <c r="P329" t="str">
        <f>IF([1]Allegations!N331="","",[1]Allegations!N331)</f>
        <v>No</v>
      </c>
      <c r="Q329" t="str">
        <f>IF([1]Allegations!O331="","",[1]Allegations!O331)</f>
        <v/>
      </c>
      <c r="R329" s="18" t="str">
        <f>IF(AND([1]Allegations!R331="",[1]Allegations!P331=""),"",IF(AND(NOT([1]Allegations!R331=""),[1]Allegations!P331=""),HYPERLINK([1]Allegations!R331),HYPERLINK([1]Allegations!P331)))</f>
        <v/>
      </c>
      <c r="S329" s="1" t="str">
        <f>IF([1]Allegations!Q331="","",[1]Allegations!Q331)</f>
        <v>None reported.</v>
      </c>
      <c r="T329" t="str">
        <f t="shared" si="45"/>
        <v>x</v>
      </c>
      <c r="U329" t="str">
        <f t="shared" si="46"/>
        <v/>
      </c>
      <c r="V329" t="str">
        <f t="shared" si="47"/>
        <v/>
      </c>
      <c r="W329" t="str">
        <f t="shared" si="48"/>
        <v/>
      </c>
      <c r="X329" t="str">
        <f t="shared" si="49"/>
        <v/>
      </c>
      <c r="Y329" t="str">
        <f t="shared" si="50"/>
        <v/>
      </c>
      <c r="Z329" t="str">
        <f t="shared" si="51"/>
        <v/>
      </c>
      <c r="AA329" s="1" t="str">
        <f t="shared" si="52"/>
        <v/>
      </c>
      <c r="AB329" s="19" t="str">
        <f t="shared" si="53"/>
        <v>Agriculture &amp; livestock;Recruitment agencies</v>
      </c>
    </row>
    <row r="330" spans="1:28" x14ac:dyDescent="0.25">
      <c r="A330" s="1">
        <f>[1]Allegations!V332</f>
        <v>2766</v>
      </c>
      <c r="B330" t="str">
        <f>IF([1]Allegations!S332="Location unknown","Location unknown",VLOOKUP([1]Allegations!S332,[1]!map_alpha2[#Data],2,FALSE))</f>
        <v>Qatar</v>
      </c>
      <c r="C330" s="17">
        <f>IF([1]Allegations!U332="","",[1]Allegations!U332)</f>
        <v>44651</v>
      </c>
      <c r="D330" s="18" t="str">
        <f>IF([1]Allegations!B332="","",HYPERLINK([1]Allegations!B332))</f>
        <v>https://www.business-humanrights.org/en/latest-news/qatar-bangladeshi-nepali-workers-have-paid-upwards-of-usd2bn-in-recruitment-fees-to-gain-employment-across-country-since-2011-say-guardian-world-cup-contractors-have-pledged-to-repay-almost-usd30m/</v>
      </c>
      <c r="E330" t="str">
        <f>IF([1]Allegations!M332="","",[1]Allegations!M332)</f>
        <v>News outlet</v>
      </c>
      <c r="F330" t="str">
        <f>IF([1]Allegations!L332="","",[1]Allegations!L332)</f>
        <v>Migrant &amp; immigrant workers (1 - NP - Construction)</v>
      </c>
      <c r="G330">
        <f>IF([1]Allegations!T332="","",[1]Allegations!T332)</f>
        <v>1</v>
      </c>
      <c r="H330" t="str">
        <f>IF([1]Allegations!X332="","",[1]Allegations!X332)</f>
        <v>The Guardian alleged that since the year 2011, migrant workers from Bangladesh and Nepal paid what is estimated to be USD2bn in recruitment fees to land jobs in Qatar. _x000D_
_x000D_
One worker from Nepal reportedly paid USD1230 to secure a job in a construction company in the Gulf state.</v>
      </c>
      <c r="I330" s="1" t="str">
        <f>IF([1]Allegations!K332="","",[1]Allegations!K332)</f>
        <v>Recruitment Fees</v>
      </c>
      <c r="J330" t="str">
        <f>IF([1]Allegations!C332="","",[1]Allegations!C332)</f>
        <v/>
      </c>
      <c r="K330" t="str">
        <f>IF([1]Allegations!F332="","",[1]Allegations!F332)</f>
        <v/>
      </c>
      <c r="L330" t="str">
        <f>IF([1]Allegations!G332="","",[1]Allegations!G332)</f>
        <v/>
      </c>
      <c r="M330" t="str">
        <f>IF([1]Allegations!H332="","",[1]Allegations!H332)</f>
        <v/>
      </c>
      <c r="N330" t="str">
        <f>IF([1]Allegations!I332="","",[1]Allegations!I332)</f>
        <v/>
      </c>
      <c r="O330" s="1" t="str">
        <f>IF([1]Allegations!J332="","",[1]Allegations!J332)</f>
        <v>Not Reported (Employer - Construction)</v>
      </c>
      <c r="P330" t="str">
        <f>IF([1]Allegations!N332="","",[1]Allegations!N332)</f>
        <v>No</v>
      </c>
      <c r="Q330" t="str">
        <f>IF([1]Allegations!O332="","",[1]Allegations!O332)</f>
        <v/>
      </c>
      <c r="R330" s="18" t="str">
        <f>IF(AND([1]Allegations!R332="",[1]Allegations!P332=""),"",IF(AND(NOT([1]Allegations!R332=""),[1]Allegations!P332=""),HYPERLINK([1]Allegations!R332),HYPERLINK([1]Allegations!P332)))</f>
        <v/>
      </c>
      <c r="S330" s="1" t="str">
        <f>IF([1]Allegations!Q332="","",[1]Allegations!Q332)</f>
        <v>None reported.</v>
      </c>
      <c r="T330" t="str">
        <f t="shared" si="45"/>
        <v>x</v>
      </c>
      <c r="U330" t="str">
        <f t="shared" si="46"/>
        <v/>
      </c>
      <c r="V330" t="str">
        <f t="shared" si="47"/>
        <v/>
      </c>
      <c r="W330" t="str">
        <f t="shared" si="48"/>
        <v/>
      </c>
      <c r="X330" t="str">
        <f t="shared" si="49"/>
        <v/>
      </c>
      <c r="Y330" t="str">
        <f t="shared" si="50"/>
        <v/>
      </c>
      <c r="Z330" t="str">
        <f t="shared" si="51"/>
        <v/>
      </c>
      <c r="AA330" s="1" t="str">
        <f t="shared" si="52"/>
        <v/>
      </c>
      <c r="AB330" s="19" t="str">
        <f t="shared" si="53"/>
        <v>Construction</v>
      </c>
    </row>
    <row r="331" spans="1:28" x14ac:dyDescent="0.25">
      <c r="A331" s="1">
        <f>[1]Allegations!V333</f>
        <v>2772</v>
      </c>
      <c r="B331" t="str">
        <f>IF([1]Allegations!S333="Location unknown","Location unknown",VLOOKUP([1]Allegations!S333,[1]!map_alpha2[#Data],2,FALSE))</f>
        <v>Qatar</v>
      </c>
      <c r="C331" s="17">
        <f>IF([1]Allegations!U333="","",[1]Allegations!U333)</f>
        <v>44652</v>
      </c>
      <c r="D331" s="18" t="str">
        <f>IF([1]Allegations!B333="","",HYPERLINK([1]Allegations!B333))</f>
        <v>https://www.business-humanrights.org/en/latest-news/qatar-deceased-nepali-workers-children-take-up-jobs-as-families-wait-for-cos-to-send-end-of-service-benefits-struggle-to-navigate-nepali-govt-welfare/</v>
      </c>
      <c r="E331" t="str">
        <f>IF([1]Allegations!M333="","",[1]Allegations!M333)</f>
        <v>News outlet</v>
      </c>
      <c r="F331" t="str">
        <f>IF([1]Allegations!L333="","",[1]Allegations!L333)</f>
        <v>Migrant &amp; immigrant workers (1 - NP - Cleaning &amp; maintenance)</v>
      </c>
      <c r="G331">
        <f>IF([1]Allegations!T333="","",[1]Allegations!T333)</f>
        <v>1</v>
      </c>
      <c r="H331" t="str">
        <f>IF([1]Allegations!X333="","",[1]Allegations!X333)</f>
        <v>Nepali worker died on the job in an accident that happened while he cleaned water pipes. During the cleaning process he got stuck and was unable to escape the pipes only to suffocate when the water was reinserted into the pipes.</v>
      </c>
      <c r="I331" s="1" t="str">
        <f>IF([1]Allegations!K333="","",[1]Allegations!K333)</f>
        <v>Deaths;Health: General (including workplace health &amp; safety)</v>
      </c>
      <c r="J331" t="str">
        <f>IF([1]Allegations!C333="","",[1]Allegations!C333)</f>
        <v/>
      </c>
      <c r="K331" t="str">
        <f>IF([1]Allegations!F333="","",[1]Allegations!F333)</f>
        <v/>
      </c>
      <c r="L331" t="str">
        <f>IF([1]Allegations!G333="","",[1]Allegations!G333)</f>
        <v/>
      </c>
      <c r="M331" t="str">
        <f>IF([1]Allegations!H333="","",[1]Allegations!H333)</f>
        <v/>
      </c>
      <c r="N331" t="str">
        <f>IF([1]Allegations!I333="","",[1]Allegations!I333)</f>
        <v/>
      </c>
      <c r="O331" s="1" t="str">
        <f>IF([1]Allegations!J333="","",[1]Allegations!J333)</f>
        <v>Not Reported (Employer - Cleaning &amp; maintenance)</v>
      </c>
      <c r="P331" t="str">
        <f>IF([1]Allegations!N333="","",[1]Allegations!N333)</f>
        <v>No</v>
      </c>
      <c r="Q331" t="str">
        <f>IF([1]Allegations!O333="","",[1]Allegations!O333)</f>
        <v/>
      </c>
      <c r="R331" s="18" t="str">
        <f>IF(AND([1]Allegations!R333="",[1]Allegations!P333=""),"",IF(AND(NOT([1]Allegations!R333=""),[1]Allegations!P333=""),HYPERLINK([1]Allegations!R333),HYPERLINK([1]Allegations!P333)))</f>
        <v/>
      </c>
      <c r="S331" s="1" t="str">
        <f>IF([1]Allegations!Q333="","",[1]Allegations!Q333)</f>
        <v>None reported.</v>
      </c>
      <c r="T331" t="str">
        <f t="shared" si="45"/>
        <v/>
      </c>
      <c r="U331" t="str">
        <f t="shared" si="46"/>
        <v/>
      </c>
      <c r="V331" t="str">
        <f t="shared" si="47"/>
        <v>x</v>
      </c>
      <c r="W331" t="str">
        <f t="shared" si="48"/>
        <v/>
      </c>
      <c r="X331" t="str">
        <f t="shared" si="49"/>
        <v/>
      </c>
      <c r="Y331" t="str">
        <f t="shared" si="50"/>
        <v/>
      </c>
      <c r="Z331" t="str">
        <f t="shared" si="51"/>
        <v/>
      </c>
      <c r="AA331" s="1" t="str">
        <f t="shared" si="52"/>
        <v>x</v>
      </c>
      <c r="AB331" s="19" t="str">
        <f t="shared" si="53"/>
        <v>Cleaning &amp; maintenance</v>
      </c>
    </row>
    <row r="332" spans="1:28" x14ac:dyDescent="0.25">
      <c r="A332" s="1">
        <f>[1]Allegations!V334</f>
        <v>2774</v>
      </c>
      <c r="B332" t="str">
        <f>IF([1]Allegations!S334="Location unknown","Location unknown",VLOOKUP([1]Allegations!S334,[1]!map_alpha2[#Data],2,FALSE))</f>
        <v>Qatar</v>
      </c>
      <c r="C332" s="17">
        <f>IF([1]Allegations!U334="","",[1]Allegations!U334)</f>
        <v>44652</v>
      </c>
      <c r="D332" s="18" t="str">
        <f>IF([1]Allegations!B334="","",HYPERLINK([1]Allegations!B334))</f>
        <v>https://www.business-humanrights.org/en/latest-news/qatar-deceased-nepali-workers-children-take-up-jobs-as-families-wait-for-cos-to-send-end-of-service-benefits-struggle-to-navigate-nepali-govt-welfare/</v>
      </c>
      <c r="E332" t="str">
        <f>IF([1]Allegations!M334="","",[1]Allegations!M334)</f>
        <v>News outlet</v>
      </c>
      <c r="F332" t="str">
        <f>IF([1]Allegations!L334="","",[1]Allegations!L334)</f>
        <v>Migrant &amp; immigrant workers (1 - NP - Cleaning &amp; maintenance)</v>
      </c>
      <c r="G332">
        <f>IF([1]Allegations!T334="","",[1]Allegations!T334)</f>
        <v>1</v>
      </c>
      <c r="H332" t="str">
        <f>IF([1]Allegations!X334="","",[1]Allegations!X334)</f>
        <v>Ram Mandal from Nepal died due to kidney failure which the family believes could be associated with poor water quality, which Ram's employer did nothing to ensure the water supplied is clean and sufficient. Ram returned to Nepal for a kidney transplant but he passed away before the funds for the operations came through from the employer.</v>
      </c>
      <c r="I332" s="1" t="str">
        <f>IF([1]Allegations!K334="","",[1]Allegations!K334)</f>
        <v>Deaths;Health: General (including workplace health &amp; safety);Non-payment of Wages;Right to food</v>
      </c>
      <c r="J332" t="str">
        <f>IF([1]Allegations!C334="","",[1]Allegations!C334)</f>
        <v/>
      </c>
      <c r="K332" t="str">
        <f>IF([1]Allegations!F334="","",[1]Allegations!F334)</f>
        <v/>
      </c>
      <c r="L332" t="str">
        <f>IF([1]Allegations!G334="","",[1]Allegations!G334)</f>
        <v/>
      </c>
      <c r="M332" t="str">
        <f>IF([1]Allegations!H334="","",[1]Allegations!H334)</f>
        <v/>
      </c>
      <c r="N332" t="str">
        <f>IF([1]Allegations!I334="","",[1]Allegations!I334)</f>
        <v/>
      </c>
      <c r="O332" s="1" t="str">
        <f>IF([1]Allegations!J334="","",[1]Allegations!J334)</f>
        <v>Not Reported (Employer - Cleaning &amp; maintenance)</v>
      </c>
      <c r="P332" t="str">
        <f>IF([1]Allegations!N334="","",[1]Allegations!N334)</f>
        <v>No</v>
      </c>
      <c r="Q332" t="str">
        <f>IF([1]Allegations!O334="","",[1]Allegations!O334)</f>
        <v/>
      </c>
      <c r="R332" s="18" t="str">
        <f>IF(AND([1]Allegations!R334="",[1]Allegations!P334=""),"",IF(AND(NOT([1]Allegations!R334=""),[1]Allegations!P334=""),HYPERLINK([1]Allegations!R334),HYPERLINK([1]Allegations!P334)))</f>
        <v/>
      </c>
      <c r="S332" s="1" t="str">
        <f>IF([1]Allegations!Q334="","",[1]Allegations!Q334)</f>
        <v>None reported. The firm was unresponsive to the family's calls for help.</v>
      </c>
      <c r="T332" t="str">
        <f t="shared" si="45"/>
        <v>x</v>
      </c>
      <c r="U332" t="str">
        <f t="shared" si="46"/>
        <v/>
      </c>
      <c r="V332" t="str">
        <f t="shared" si="47"/>
        <v>x</v>
      </c>
      <c r="W332" t="str">
        <f t="shared" si="48"/>
        <v>x</v>
      </c>
      <c r="X332" t="str">
        <f t="shared" si="49"/>
        <v/>
      </c>
      <c r="Y332" t="str">
        <f t="shared" si="50"/>
        <v/>
      </c>
      <c r="Z332" t="str">
        <f t="shared" si="51"/>
        <v/>
      </c>
      <c r="AA332" s="1" t="str">
        <f t="shared" si="52"/>
        <v>x</v>
      </c>
      <c r="AB332" s="19" t="str">
        <f t="shared" si="53"/>
        <v>Cleaning &amp; maintenance</v>
      </c>
    </row>
    <row r="333" spans="1:28" x14ac:dyDescent="0.25">
      <c r="A333" s="1">
        <f>[1]Allegations!V335</f>
        <v>2801</v>
      </c>
      <c r="B333" t="str">
        <f>IF([1]Allegations!S335="Location unknown","Location unknown",VLOOKUP([1]Allegations!S335,[1]!map_alpha2[#Data],2,FALSE))</f>
        <v>Qatar</v>
      </c>
      <c r="C333" s="17">
        <f>IF([1]Allegations!U335="","",[1]Allegations!U335)</f>
        <v>44657</v>
      </c>
      <c r="D333" s="18" t="str">
        <f>IF([1]Allegations!B335="","",HYPERLINK([1]Allegations!B335))</f>
        <v>https://www.business-humanrights.org/en/latest-news/they-think-that-were-machines-forced-labour-and-other-abuse-of-migrant-workers-in-qatars-private-security-sector/</v>
      </c>
      <c r="E333" t="str">
        <f>IF([1]Allegations!M335="","",[1]Allegations!M335)</f>
        <v>NGO</v>
      </c>
      <c r="F333" t="str">
        <f>IF([1]Allegations!L335="","",[1]Allegations!L335)</f>
        <v>Migrant &amp; immigrant workers (Unknown Number - Unknown Location - Security companies)</v>
      </c>
      <c r="G333" t="str">
        <f>IF([1]Allegations!T335="","",[1]Allegations!T335)</f>
        <v>Number unknown</v>
      </c>
      <c r="H333" t="str">
        <f>IF([1]Allegations!X335="","",[1]Allegations!X335)</f>
        <v>In April 2022, Amnesty International issued a report on its investigation into Qatar's security sector, unearthing patterns of abuse amounting to forced labour including racial discrimination, no rest days, payment of recruitment fees, withholding passports and lack of overtime pay._x000D_
_x000D_
"Company B" was a subcontractor on a World Cup-related project until August 2020. Following the end of its contract, the Supreme Committee for Delivery and Legacy found workers were living in non-compliant accommodation. Following this and during a further contract with Company B, the Supreme Committee found non-compliances including “excessive working hours, overtime short-payment, unauthorised deductions, no food allowance, recruitment fees and lack of employment contracts". Amnesty Intl. documented labour rights abuses as far back as 2017 occurring in Company B.</v>
      </c>
      <c r="I333" s="1" t="str">
        <f>IF([1]Allegations!K335="","",[1]Allegations!K335)</f>
        <v>Non-payment of Wages;Precarious/unsuitable living conditions;Recruitment Fees;Right to food</v>
      </c>
      <c r="J333" t="str">
        <f>IF([1]Allegations!C335="","",[1]Allegations!C335)</f>
        <v>FIFA (Client)</v>
      </c>
      <c r="K333" t="str">
        <f>IF([1]Allegations!F335="","",[1]Allegations!F335)</f>
        <v>Sports teams, clubs &amp; leagues</v>
      </c>
      <c r="L333" t="str">
        <f>IF([1]Allegations!G335="","",[1]Allegations!G335)</f>
        <v>Qatar World Cup 2022 Unspecified Projects (Client)</v>
      </c>
      <c r="M333" t="str">
        <f>IF([1]Allegations!H335="","",[1]Allegations!H335)</f>
        <v>Multiple locations</v>
      </c>
      <c r="N333" t="str">
        <f>IF([1]Allegations!I335="","",[1]Allegations!I335)</f>
        <v>Sports and venues</v>
      </c>
      <c r="O333" s="1" t="str">
        <f>IF([1]Allegations!J335="","",[1]Allegations!J335)</f>
        <v>Not Reported (Employer - Security companies)</v>
      </c>
      <c r="P333" t="str">
        <f>IF([1]Allegations!N335="","",[1]Allegations!N335)</f>
        <v>Yes</v>
      </c>
      <c r="Q333" t="str">
        <f>IF([1]Allegations!O335="","",[1]Allegations!O335)</f>
        <v>Amnesty Intl</v>
      </c>
      <c r="R333" s="18" t="str">
        <f>IF(AND([1]Allegations!R335="",[1]Allegations!P335=""),"",IF(AND(NOT([1]Allegations!R335=""),[1]Allegations!P335=""),HYPERLINK([1]Allegations!R335),HYPERLINK([1]Allegations!P335)))</f>
        <v>https://www.business-humanrights.org/en/latest-news/qatar-unfinished-path-to-kafala-reforms-leaves-mainly-african-workers-in-the-security-sector-susceptible-to-forced-labour-says-amnesty-incl-cos-comments/</v>
      </c>
      <c r="S333" s="1" t="str">
        <f>IF([1]Allegations!Q335="","",[1]Allegations!Q335)</f>
        <v>Amnesty Intl. invited FIFA and the Supreme Committee for Delivery &amp; Legacy to respond to the allegations in the report; the Supreme Committee's response can be read in full. The SC reported it had barred Company B from bidding on World Cup projects unless issues were rectified; they did not disclose to Amnesty Intl. any follow-up steps taken. FIFA provided a letter outlining its general approach to due diligence, though Amnesty Intl. reported they did not address the allegations.</v>
      </c>
      <c r="T333" t="str">
        <f t="shared" si="45"/>
        <v>x</v>
      </c>
      <c r="U333" t="str">
        <f t="shared" si="46"/>
        <v/>
      </c>
      <c r="V333" t="str">
        <f t="shared" si="47"/>
        <v/>
      </c>
      <c r="W333" t="str">
        <f t="shared" si="48"/>
        <v>x</v>
      </c>
      <c r="X333" t="str">
        <f t="shared" si="49"/>
        <v/>
      </c>
      <c r="Y333" t="str">
        <f t="shared" si="50"/>
        <v/>
      </c>
      <c r="Z333" t="str">
        <f t="shared" si="51"/>
        <v/>
      </c>
      <c r="AA333" s="1" t="str">
        <f t="shared" si="52"/>
        <v/>
      </c>
      <c r="AB333" s="19" t="str">
        <f t="shared" si="53"/>
        <v>Sports teams, clubs &amp; leagues;Sports and venues;Security companies</v>
      </c>
    </row>
    <row r="334" spans="1:28" x14ac:dyDescent="0.25">
      <c r="A334" s="1">
        <f>[1]Allegations!V336</f>
        <v>2800</v>
      </c>
      <c r="B334" t="str">
        <f>IF([1]Allegations!S336="Location unknown","Location unknown",VLOOKUP([1]Allegations!S336,[1]!map_alpha2[#Data],2,FALSE))</f>
        <v>Qatar</v>
      </c>
      <c r="C334" s="17">
        <f>IF([1]Allegations!U336="","",[1]Allegations!U336)</f>
        <v>44657</v>
      </c>
      <c r="D334" s="18" t="str">
        <f>IF([1]Allegations!B336="","",HYPERLINK([1]Allegations!B336))</f>
        <v>https://www.business-humanrights.org/en/latest-news/they-think-that-were-machines-forced-labour-and-other-abuse-of-migrant-workers-in-qatars-private-security-sector/</v>
      </c>
      <c r="E334" t="str">
        <f>IF([1]Allegations!M336="","",[1]Allegations!M336)</f>
        <v>NGO</v>
      </c>
      <c r="F334" t="str">
        <f>IF([1]Allegations!L336="","",[1]Allegations!L336)</f>
        <v>Migrant &amp; immigrant workers (Unknown Number - Unknown Location - Security companies)</v>
      </c>
      <c r="G334" t="str">
        <f>IF([1]Allegations!T336="","",[1]Allegations!T336)</f>
        <v>Number unknown</v>
      </c>
      <c r="H334" t="str">
        <f>IF([1]Allegations!X336="","",[1]Allegations!X336)</f>
        <v>In April 2022, Amnesty International issued a report on its investigation into Qatar's security sector, unearthing patterns of abuse amounting to forced labour including racial discrimination, no rest days, payment of recruitment fees, withholding passports and lack of overtime pay._x000D_
_x000D_
In one case, workers at "Company A" were denied regular days off according to the labour law, and experienced obstacles to changing jobs even when the company had terminated contracts. Company A was contracted for provision of services at Supreme Committee sites, including the FIFA Club World Cup 2020. Workers went on strike in 2021 and inspections by the Supreme Committee's Worker Welfare Dept. found a number of issues including excessive overtime, non-compliant accommodation, lack of awareness of grievance mechanisms, passport retention, no provision of health cards, and payment irregularities. Amnesty Intl. had documented labour rights issues at Company A as far back as 2017 and 2018.</v>
      </c>
      <c r="I334" s="1" t="str">
        <f>IF([1]Allegations!K336="","",[1]Allegations!K336)</f>
        <v>Health: General (including workplace health &amp; safety);Non-payment of Wages;Precarious/unsuitable living conditions;Withholding Passports</v>
      </c>
      <c r="J334" t="str">
        <f>IF([1]Allegations!C336="","",[1]Allegations!C336)</f>
        <v>FIFA (Client)</v>
      </c>
      <c r="K334" t="str">
        <f>IF([1]Allegations!F336="","",[1]Allegations!F336)</f>
        <v>Sports teams, clubs &amp; leagues</v>
      </c>
      <c r="L334" t="str">
        <f>IF([1]Allegations!G336="","",[1]Allegations!G336)</f>
        <v>FIFA Club World Cup (Client)</v>
      </c>
      <c r="M334" t="str">
        <f>IF([1]Allegations!H336="","",[1]Allegations!H336)</f>
        <v>Multiple locations</v>
      </c>
      <c r="N334" t="str">
        <f>IF([1]Allegations!I336="","",[1]Allegations!I336)</f>
        <v>Sports and venues</v>
      </c>
      <c r="O334" s="1" t="str">
        <f>IF([1]Allegations!J336="","",[1]Allegations!J336)</f>
        <v>Not Reported (Employer - Security companies)</v>
      </c>
      <c r="P334" t="str">
        <f>IF([1]Allegations!N336="","",[1]Allegations!N336)</f>
        <v>Yes</v>
      </c>
      <c r="Q334" t="str">
        <f>IF([1]Allegations!O336="","",[1]Allegations!O336)</f>
        <v>Amnesty Intl.</v>
      </c>
      <c r="R334" s="18" t="str">
        <f>IF(AND([1]Allegations!R336="",[1]Allegations!P336=""),"",IF(AND(NOT([1]Allegations!R336=""),[1]Allegations!P336=""),HYPERLINK([1]Allegations!R336),HYPERLINK([1]Allegations!P336)))</f>
        <v/>
      </c>
      <c r="S334" s="1" t="str">
        <f>IF([1]Allegations!Q336="","",[1]Allegations!Q336)</f>
        <v>Amnesty Intl. invited FIFA and the Supreme Committee for Delivery &amp; Legacy to respond to the allegations in the report; the Supreme Committee's response can be read in full. The company failed to improve following SC engagement and was eventually excluded from the FIFA Arab Cup and the 2022 World Cup without significant improvement. FIFA provided a letter outlining its general approach to due diligence, though Amnesty Intl. reported they did not address the allegations.</v>
      </c>
      <c r="T334" t="str">
        <f t="shared" si="45"/>
        <v>x</v>
      </c>
      <c r="U334" t="str">
        <f t="shared" si="46"/>
        <v>x</v>
      </c>
      <c r="V334" t="str">
        <f t="shared" si="47"/>
        <v>x</v>
      </c>
      <c r="W334" t="str">
        <f t="shared" si="48"/>
        <v>x</v>
      </c>
      <c r="X334" t="str">
        <f t="shared" si="49"/>
        <v/>
      </c>
      <c r="Y334" t="str">
        <f t="shared" si="50"/>
        <v/>
      </c>
      <c r="Z334" t="str">
        <f t="shared" si="51"/>
        <v/>
      </c>
      <c r="AA334" s="1" t="str">
        <f t="shared" si="52"/>
        <v/>
      </c>
      <c r="AB334" s="19" t="str">
        <f t="shared" si="53"/>
        <v>Sports teams, clubs &amp; leagues;Sports and venues;Security companies</v>
      </c>
    </row>
    <row r="335" spans="1:28" x14ac:dyDescent="0.25">
      <c r="A335" s="1">
        <f>[1]Allegations!V337</f>
        <v>2799</v>
      </c>
      <c r="B335" t="str">
        <f>IF([1]Allegations!S337="Location unknown","Location unknown",VLOOKUP([1]Allegations!S337,[1]!map_alpha2[#Data],2,FALSE))</f>
        <v>Qatar</v>
      </c>
      <c r="C335" s="17">
        <f>IF([1]Allegations!U337="","",[1]Allegations!U337)</f>
        <v>44657</v>
      </c>
      <c r="D335" s="18" t="str">
        <f>IF([1]Allegations!B337="","",HYPERLINK([1]Allegations!B337))</f>
        <v>https://www.business-humanrights.org/en/latest-news/they-think-that-were-machines-forced-labour-and-other-abuse-of-migrant-workers-in-qatars-private-security-sector/</v>
      </c>
      <c r="E335" t="str">
        <f>IF([1]Allegations!M337="","",[1]Allegations!M337)</f>
        <v>NGO</v>
      </c>
      <c r="F335" t="str">
        <f>IF([1]Allegations!L337="","",[1]Allegations!L337)</f>
        <v>Migrant &amp; immigrant workers (1 - Africa - Security companies)</v>
      </c>
      <c r="G335" t="str">
        <f>IF([1]Allegations!T337="","",[1]Allegations!T337)</f>
        <v>Number unknown</v>
      </c>
      <c r="H335" t="str">
        <f>IF([1]Allegations!X337="","",[1]Allegations!X337)</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Omar, reported to Amnesty Intl. that his employer would employ racist stereotypes to justify harsh and discriminatory working conditions towards African workers.</v>
      </c>
      <c r="I335" s="1" t="str">
        <f>IF([1]Allegations!K337="","",[1]Allegations!K337)</f>
        <v>Health: General (including workplace health &amp; safety);Racial/ethnic/caste/origin discrimination</v>
      </c>
      <c r="J335" t="str">
        <f>IF([1]Allegations!C337="","",[1]Allegations!C337)</f>
        <v/>
      </c>
      <c r="K335" t="str">
        <f>IF([1]Allegations!F337="","",[1]Allegations!F337)</f>
        <v/>
      </c>
      <c r="L335" t="str">
        <f>IF([1]Allegations!G337="","",[1]Allegations!G337)</f>
        <v/>
      </c>
      <c r="M335" t="str">
        <f>IF([1]Allegations!H337="","",[1]Allegations!H337)</f>
        <v/>
      </c>
      <c r="N335" t="str">
        <f>IF([1]Allegations!I337="","",[1]Allegations!I337)</f>
        <v/>
      </c>
      <c r="O335" s="1" t="str">
        <f>IF([1]Allegations!J337="","",[1]Allegations!J337)</f>
        <v>Not Reported (Employer - Security companies)</v>
      </c>
      <c r="P335" t="str">
        <f>IF([1]Allegations!N337="","",[1]Allegations!N337)</f>
        <v>Yes</v>
      </c>
      <c r="Q335" t="str">
        <f>IF([1]Allegations!O337="","",[1]Allegations!O337)</f>
        <v>Amnesty Intl.</v>
      </c>
      <c r="R335" s="18" t="str">
        <f>IF(AND([1]Allegations!R337="",[1]Allegations!P337=""),"",IF(AND(NOT([1]Allegations!R337=""),[1]Allegations!P337=""),HYPERLINK([1]Allegations!R337),HYPERLINK([1]Allegations!P337)))</f>
        <v>https://www.business-humanrights.org/en/latest-news/qatar-unfinished-path-to-kafala-reforms-leaves-mainly-african-workers-in-the-security-sector-susceptible-to-forced-labour-says-amnesty-incl-cos-comments/</v>
      </c>
      <c r="S335" s="1" t="str">
        <f>IF([1]Allegations!Q337="","",[1]Allegations!Q337)</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35" t="str">
        <f t="shared" si="45"/>
        <v/>
      </c>
      <c r="U335" t="str">
        <f t="shared" si="46"/>
        <v/>
      </c>
      <c r="V335" t="str">
        <f t="shared" si="47"/>
        <v>x</v>
      </c>
      <c r="W335" t="str">
        <f t="shared" si="48"/>
        <v/>
      </c>
      <c r="X335" t="str">
        <f t="shared" si="49"/>
        <v/>
      </c>
      <c r="Y335" t="str">
        <f t="shared" si="50"/>
        <v/>
      </c>
      <c r="Z335" t="str">
        <f t="shared" si="51"/>
        <v/>
      </c>
      <c r="AA335" s="1" t="str">
        <f t="shared" si="52"/>
        <v/>
      </c>
      <c r="AB335" s="19" t="str">
        <f t="shared" si="53"/>
        <v>Security companies</v>
      </c>
    </row>
    <row r="336" spans="1:28" x14ac:dyDescent="0.25">
      <c r="A336" s="1">
        <f>[1]Allegations!V338</f>
        <v>2798</v>
      </c>
      <c r="B336" t="str">
        <f>IF([1]Allegations!S338="Location unknown","Location unknown",VLOOKUP([1]Allegations!S338,[1]!map_alpha2[#Data],2,FALSE))</f>
        <v>Qatar</v>
      </c>
      <c r="C336" s="17">
        <f>IF([1]Allegations!U338="","",[1]Allegations!U338)</f>
        <v>44657</v>
      </c>
      <c r="D336" s="18" t="str">
        <f>IF([1]Allegations!B338="","",HYPERLINK([1]Allegations!B338))</f>
        <v>https://www.business-humanrights.org/en/latest-news/they-think-that-were-machines-forced-labour-and-other-abuse-of-migrant-workers-in-qatars-private-security-sector/</v>
      </c>
      <c r="E336" t="str">
        <f>IF([1]Allegations!M338="","",[1]Allegations!M338)</f>
        <v>NGO</v>
      </c>
      <c r="F336" t="str">
        <f>IF([1]Allegations!L338="","",[1]Allegations!L338)</f>
        <v>Migrant &amp; immigrant workers (1 - Unknown Location - Security companies)</v>
      </c>
      <c r="G336" t="str">
        <f>IF([1]Allegations!T338="","",[1]Allegations!T338)</f>
        <v>Number unknown</v>
      </c>
      <c r="H336" t="str">
        <f>IF([1]Allegations!X338="","",[1]Allegations!X338)</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security guard, Hussein, reported to Amnesty that he had to work an 18 hour shift at Al Janoub Stadium (a World Cup venue) during teh Arabian Gulf Cup in 2019. He was permitted a four hour break and only provided with one bottle of water.</v>
      </c>
      <c r="I336" s="1" t="str">
        <f>IF([1]Allegations!K338="","",[1]Allegations!K338)</f>
        <v>Health: General (including workplace health &amp; safety)</v>
      </c>
      <c r="J336" t="str">
        <f>IF([1]Allegations!C338="","",[1]Allegations!C338)</f>
        <v/>
      </c>
      <c r="K336" t="str">
        <f>IF([1]Allegations!F338="","",[1]Allegations!F338)</f>
        <v/>
      </c>
      <c r="L336" t="str">
        <f>IF([1]Allegations!G338="","",[1]Allegations!G338)</f>
        <v>Al Janoub Stadium (previously called Al Wakrah) (Client)</v>
      </c>
      <c r="M336" t="str">
        <f>IF([1]Allegations!H338="","",[1]Allegations!H338)</f>
        <v>Al Wakrah</v>
      </c>
      <c r="N336" t="str">
        <f>IF([1]Allegations!I338="","",[1]Allegations!I338)</f>
        <v>Sports and venues</v>
      </c>
      <c r="O336" s="1" t="str">
        <f>IF([1]Allegations!J338="","",[1]Allegations!J338)</f>
        <v>Not Reported (Employer - Security companies)</v>
      </c>
      <c r="P336" t="str">
        <f>IF([1]Allegations!N338="","",[1]Allegations!N338)</f>
        <v>Yes</v>
      </c>
      <c r="Q336" t="str">
        <f>IF([1]Allegations!O338="","",[1]Allegations!O338)</f>
        <v>Amnesty Intl.</v>
      </c>
      <c r="R336" s="18" t="str">
        <f>IF(AND([1]Allegations!R338="",[1]Allegations!P338=""),"",IF(AND(NOT([1]Allegations!R338=""),[1]Allegations!P338=""),HYPERLINK([1]Allegations!R338),HYPERLINK([1]Allegations!P338)))</f>
        <v>https://www.business-humanrights.org/en/latest-news/qatar-unfinished-path-to-kafala-reforms-leaves-mainly-african-workers-in-the-security-sector-susceptible-to-forced-labour-says-amnesty-incl-cos-comments/</v>
      </c>
      <c r="S336" s="1" t="str">
        <f>IF([1]Allegations!Q338="","",[1]Allegations!Q338)</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36" t="str">
        <f t="shared" si="45"/>
        <v/>
      </c>
      <c r="U336" t="str">
        <f t="shared" si="46"/>
        <v/>
      </c>
      <c r="V336" t="str">
        <f t="shared" si="47"/>
        <v>x</v>
      </c>
      <c r="W336" t="str">
        <f t="shared" si="48"/>
        <v/>
      </c>
      <c r="X336" t="str">
        <f t="shared" si="49"/>
        <v/>
      </c>
      <c r="Y336" t="str">
        <f t="shared" si="50"/>
        <v/>
      </c>
      <c r="Z336" t="str">
        <f t="shared" si="51"/>
        <v/>
      </c>
      <c r="AA336" s="1" t="str">
        <f t="shared" si="52"/>
        <v/>
      </c>
      <c r="AB336" s="19" t="str">
        <f t="shared" si="53"/>
        <v>;Sports and venues;Security companies</v>
      </c>
    </row>
    <row r="337" spans="1:28" x14ac:dyDescent="0.25">
      <c r="A337" s="1">
        <f>[1]Allegations!V339</f>
        <v>2797</v>
      </c>
      <c r="B337" t="str">
        <f>IF([1]Allegations!S339="Location unknown","Location unknown",VLOOKUP([1]Allegations!S339,[1]!map_alpha2[#Data],2,FALSE))</f>
        <v>Qatar</v>
      </c>
      <c r="C337" s="17">
        <f>IF([1]Allegations!U339="","",[1]Allegations!U339)</f>
        <v>44657</v>
      </c>
      <c r="D337" s="18" t="str">
        <f>IF([1]Allegations!B339="","",HYPERLINK([1]Allegations!B339))</f>
        <v>https://www.business-humanrights.org/en/latest-news/they-think-that-were-machines-forced-labour-and-other-abuse-of-migrant-workers-in-qatars-private-security-sector/</v>
      </c>
      <c r="E337" t="str">
        <f>IF([1]Allegations!M339="","",[1]Allegations!M339)</f>
        <v>NGO</v>
      </c>
      <c r="F337" t="str">
        <f>IF([1]Allegations!L339="","",[1]Allegations!L339)</f>
        <v>Migrant &amp; immigrant workers (1 - KE - Security companies)</v>
      </c>
      <c r="G337" t="str">
        <f>IF([1]Allegations!T339="","",[1]Allegations!T339)</f>
        <v>Number unknown</v>
      </c>
      <c r="H337" t="str">
        <f>IF([1]Allegations!X339="","",[1]Allegations!X339)</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security guard, Benson, reported working excessive hours with no rest days in extremely high temperatures that he regarded as unsafe.</v>
      </c>
      <c r="I337" s="1" t="str">
        <f>IF([1]Allegations!K339="","",[1]Allegations!K339)</f>
        <v>Health: General (including workplace health &amp; safety)</v>
      </c>
      <c r="J337" t="str">
        <f>IF([1]Allegations!C339="","",[1]Allegations!C339)</f>
        <v/>
      </c>
      <c r="K337" t="str">
        <f>IF([1]Allegations!F339="","",[1]Allegations!F339)</f>
        <v/>
      </c>
      <c r="L337" t="str">
        <f>IF([1]Allegations!G339="","",[1]Allegations!G339)</f>
        <v/>
      </c>
      <c r="M337" t="str">
        <f>IF([1]Allegations!H339="","",[1]Allegations!H339)</f>
        <v/>
      </c>
      <c r="N337" t="str">
        <f>IF([1]Allegations!I339="","",[1]Allegations!I339)</f>
        <v/>
      </c>
      <c r="O337" s="1" t="str">
        <f>IF([1]Allegations!J339="","",[1]Allegations!J339)</f>
        <v>Not Reported (Employer - Security companies)</v>
      </c>
      <c r="P337" t="str">
        <f>IF([1]Allegations!N339="","",[1]Allegations!N339)</f>
        <v>Yes</v>
      </c>
      <c r="Q337" t="str">
        <f>IF([1]Allegations!O339="","",[1]Allegations!O339)</f>
        <v>Amnesty Intl.</v>
      </c>
      <c r="R337" s="18" t="str">
        <f>IF(AND([1]Allegations!R339="",[1]Allegations!P339=""),"",IF(AND(NOT([1]Allegations!R339=""),[1]Allegations!P339=""),HYPERLINK([1]Allegations!R339),HYPERLINK([1]Allegations!P339)))</f>
        <v>https://www.business-humanrights.org/en/latest-news/qatar-unfinished-path-to-kafala-reforms-leaves-mainly-african-workers-in-the-security-sector-susceptible-to-forced-labour-says-amnesty-incl-cos-comments/</v>
      </c>
      <c r="S337" s="1" t="str">
        <f>IF([1]Allegations!Q339="","",[1]Allegations!Q339)</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37" t="str">
        <f t="shared" si="45"/>
        <v/>
      </c>
      <c r="U337" t="str">
        <f t="shared" si="46"/>
        <v/>
      </c>
      <c r="V337" t="str">
        <f t="shared" si="47"/>
        <v>x</v>
      </c>
      <c r="W337" t="str">
        <f t="shared" si="48"/>
        <v/>
      </c>
      <c r="X337" t="str">
        <f t="shared" si="49"/>
        <v/>
      </c>
      <c r="Y337" t="str">
        <f t="shared" si="50"/>
        <v/>
      </c>
      <c r="Z337" t="str">
        <f t="shared" si="51"/>
        <v/>
      </c>
      <c r="AA337" s="1" t="str">
        <f t="shared" si="52"/>
        <v/>
      </c>
      <c r="AB337" s="19" t="str">
        <f t="shared" si="53"/>
        <v>Security companies</v>
      </c>
    </row>
    <row r="338" spans="1:28" x14ac:dyDescent="0.25">
      <c r="A338" s="1">
        <f>[1]Allegations!V340</f>
        <v>2796</v>
      </c>
      <c r="B338" t="str">
        <f>IF([1]Allegations!S340="Location unknown","Location unknown",VLOOKUP([1]Allegations!S340,[1]!map_alpha2[#Data],2,FALSE))</f>
        <v>Qatar</v>
      </c>
      <c r="C338" s="17">
        <f>IF([1]Allegations!U340="","",[1]Allegations!U340)</f>
        <v>44657</v>
      </c>
      <c r="D338" s="18" t="str">
        <f>IF([1]Allegations!B340="","",HYPERLINK([1]Allegations!B340))</f>
        <v>https://www.business-humanrights.org/en/latest-news/they-think-that-were-machines-forced-labour-and-other-abuse-of-migrant-workers-in-qatars-private-security-sector/</v>
      </c>
      <c r="E338" t="str">
        <f>IF([1]Allegations!M340="","",[1]Allegations!M340)</f>
        <v>NGO</v>
      </c>
      <c r="F338" t="str">
        <f>IF([1]Allegations!L340="","",[1]Allegations!L340)</f>
        <v>Migrant &amp; immigrant workers (1 - Unknown Location - Security companies)</v>
      </c>
      <c r="G338" t="str">
        <f>IF([1]Allegations!T340="","",[1]Allegations!T340)</f>
        <v>Number unknown</v>
      </c>
      <c r="H338" t="str">
        <f>IF([1]Allegations!X340="","",[1]Allegations!X340)</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female guard, Joyce, described salary deductions with no warning.</v>
      </c>
      <c r="I338" s="1" t="str">
        <f>IF([1]Allegations!K340="","",[1]Allegations!K340)</f>
        <v>Non-payment of Wages</v>
      </c>
      <c r="J338" t="str">
        <f>IF([1]Allegations!C340="","",[1]Allegations!C340)</f>
        <v/>
      </c>
      <c r="K338" t="str">
        <f>IF([1]Allegations!F340="","",[1]Allegations!F340)</f>
        <v/>
      </c>
      <c r="L338" t="str">
        <f>IF([1]Allegations!G340="","",[1]Allegations!G340)</f>
        <v/>
      </c>
      <c r="M338" t="str">
        <f>IF([1]Allegations!H340="","",[1]Allegations!H340)</f>
        <v/>
      </c>
      <c r="N338" t="str">
        <f>IF([1]Allegations!I340="","",[1]Allegations!I340)</f>
        <v/>
      </c>
      <c r="O338" s="1" t="str">
        <f>IF([1]Allegations!J340="","",[1]Allegations!J340)</f>
        <v>Not Reported (Employer - Security companies)</v>
      </c>
      <c r="P338" t="str">
        <f>IF([1]Allegations!N340="","",[1]Allegations!N340)</f>
        <v>Yes</v>
      </c>
      <c r="Q338" t="str">
        <f>IF([1]Allegations!O340="","",[1]Allegations!O340)</f>
        <v>Amnesty Intl.</v>
      </c>
      <c r="R338" s="18" t="str">
        <f>IF(AND([1]Allegations!R340="",[1]Allegations!P340=""),"",IF(AND(NOT([1]Allegations!R340=""),[1]Allegations!P340=""),HYPERLINK([1]Allegations!R340),HYPERLINK([1]Allegations!P340)))</f>
        <v>https://www.business-humanrights.org/en/latest-news/qatar-unfinished-path-to-kafala-reforms-leaves-mainly-african-workers-in-the-security-sector-susceptible-to-forced-labour-says-amnesty-incl-cos-comments/</v>
      </c>
      <c r="S338" s="1" t="str">
        <f>IF([1]Allegations!Q340="","",[1]Allegations!Q340)</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38" t="str">
        <f t="shared" si="45"/>
        <v>x</v>
      </c>
      <c r="U338" t="str">
        <f t="shared" si="46"/>
        <v/>
      </c>
      <c r="V338" t="str">
        <f t="shared" si="47"/>
        <v/>
      </c>
      <c r="W338" t="str">
        <f t="shared" si="48"/>
        <v/>
      </c>
      <c r="X338" t="str">
        <f t="shared" si="49"/>
        <v/>
      </c>
      <c r="Y338" t="str">
        <f t="shared" si="50"/>
        <v/>
      </c>
      <c r="Z338" t="str">
        <f t="shared" si="51"/>
        <v/>
      </c>
      <c r="AA338" s="1" t="str">
        <f t="shared" si="52"/>
        <v/>
      </c>
      <c r="AB338" s="19" t="str">
        <f t="shared" si="53"/>
        <v>Security companies</v>
      </c>
    </row>
    <row r="339" spans="1:28" x14ac:dyDescent="0.25">
      <c r="A339" s="1">
        <f>[1]Allegations!V341</f>
        <v>2795</v>
      </c>
      <c r="B339" t="str">
        <f>IF([1]Allegations!S341="Location unknown","Location unknown",VLOOKUP([1]Allegations!S341,[1]!map_alpha2[#Data],2,FALSE))</f>
        <v>Qatar</v>
      </c>
      <c r="C339" s="17">
        <f>IF([1]Allegations!U341="","",[1]Allegations!U341)</f>
        <v>44657</v>
      </c>
      <c r="D339" s="18" t="str">
        <f>IF([1]Allegations!B341="","",HYPERLINK([1]Allegations!B341))</f>
        <v>https://www.business-humanrights.org/en/latest-news/they-think-that-were-machines-forced-labour-and-other-abuse-of-migrant-workers-in-qatars-private-security-sector/</v>
      </c>
      <c r="E339" t="str">
        <f>IF([1]Allegations!M341="","",[1]Allegations!M341)</f>
        <v>NGO</v>
      </c>
      <c r="F339" t="str">
        <f>IF([1]Allegations!L341="","",[1]Allegations!L341)</f>
        <v>Migrant &amp; immigrant workers (1 - KE - Security companies)</v>
      </c>
      <c r="G339" t="str">
        <f>IF([1]Allegations!T341="","",[1]Allegations!T341)</f>
        <v>Number unknown</v>
      </c>
      <c r="H339" t="str">
        <f>IF([1]Allegations!X341="","",[1]Allegations!X341)</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Joshua, reported that fear of salary deductions was constantly felt by himself and colleagues</v>
      </c>
      <c r="I339" s="1" t="str">
        <f>IF([1]Allegations!K341="","",[1]Allegations!K341)</f>
        <v>Intimidation &amp; Threats;Non-payment of Wages</v>
      </c>
      <c r="J339" t="str">
        <f>IF([1]Allegations!C341="","",[1]Allegations!C341)</f>
        <v/>
      </c>
      <c r="K339" t="str">
        <f>IF([1]Allegations!F341="","",[1]Allegations!F341)</f>
        <v/>
      </c>
      <c r="L339" t="str">
        <f>IF([1]Allegations!G341="","",[1]Allegations!G341)</f>
        <v/>
      </c>
      <c r="M339" t="str">
        <f>IF([1]Allegations!H341="","",[1]Allegations!H341)</f>
        <v/>
      </c>
      <c r="N339" t="str">
        <f>IF([1]Allegations!I341="","",[1]Allegations!I341)</f>
        <v/>
      </c>
      <c r="O339" s="1" t="str">
        <f>IF([1]Allegations!J341="","",[1]Allegations!J341)</f>
        <v>Not Reported (Employer - Security companies)</v>
      </c>
      <c r="P339" t="str">
        <f>IF([1]Allegations!N341="","",[1]Allegations!N341)</f>
        <v>Yes</v>
      </c>
      <c r="Q339" t="str">
        <f>IF([1]Allegations!O341="","",[1]Allegations!O341)</f>
        <v>Amnesty Intl.</v>
      </c>
      <c r="R339" s="18" t="str">
        <f>IF(AND([1]Allegations!R341="",[1]Allegations!P341=""),"",IF(AND(NOT([1]Allegations!R341=""),[1]Allegations!P341=""),HYPERLINK([1]Allegations!R341),HYPERLINK([1]Allegations!P341)))</f>
        <v>https://www.business-humanrights.org/en/latest-news/qatar-unfinished-path-to-kafala-reforms-leaves-mainly-african-workers-in-the-security-sector-susceptible-to-forced-labour-says-amnesty-incl-cos-comments/</v>
      </c>
      <c r="S339" s="1" t="str">
        <f>IF([1]Allegations!Q341="","",[1]Allegations!Q341)</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39" t="str">
        <f t="shared" si="45"/>
        <v>x</v>
      </c>
      <c r="U339" t="str">
        <f t="shared" si="46"/>
        <v/>
      </c>
      <c r="V339" t="str">
        <f t="shared" si="47"/>
        <v/>
      </c>
      <c r="W339" t="str">
        <f t="shared" si="48"/>
        <v/>
      </c>
      <c r="X339" t="str">
        <f t="shared" si="49"/>
        <v>x</v>
      </c>
      <c r="Y339" t="str">
        <f t="shared" si="50"/>
        <v/>
      </c>
      <c r="Z339" t="str">
        <f t="shared" si="51"/>
        <v/>
      </c>
      <c r="AA339" s="1" t="str">
        <f t="shared" si="52"/>
        <v/>
      </c>
      <c r="AB339" s="19" t="str">
        <f t="shared" si="53"/>
        <v>Security companies</v>
      </c>
    </row>
    <row r="340" spans="1:28" x14ac:dyDescent="0.25">
      <c r="A340" s="1">
        <f>[1]Allegations!V342</f>
        <v>2794</v>
      </c>
      <c r="B340" t="str">
        <f>IF([1]Allegations!S342="Location unknown","Location unknown",VLOOKUP([1]Allegations!S342,[1]!map_alpha2[#Data],2,FALSE))</f>
        <v>Qatar</v>
      </c>
      <c r="C340" s="17">
        <f>IF([1]Allegations!U342="","",[1]Allegations!U342)</f>
        <v>44657</v>
      </c>
      <c r="D340" s="18" t="str">
        <f>IF([1]Allegations!B342="","",HYPERLINK([1]Allegations!B342))</f>
        <v>https://www.business-humanrights.org/en/latest-news/they-think-that-were-machines-forced-labour-and-other-abuse-of-migrant-workers-in-qatars-private-security-sector/</v>
      </c>
      <c r="E340" t="str">
        <f>IF([1]Allegations!M342="","",[1]Allegations!M342)</f>
        <v>NGO</v>
      </c>
      <c r="F340" t="str">
        <f>IF([1]Allegations!L342="","",[1]Allegations!L342)</f>
        <v>Migrant &amp; immigrant workers (1 - Unknown Location - Security companies)</v>
      </c>
      <c r="G340" t="str">
        <f>IF([1]Allegations!T342="","",[1]Allegations!T342)</f>
        <v>Number unknown</v>
      </c>
      <c r="H340" t="str">
        <f>IF([1]Allegations!X342="","",[1]Allegations!X342)</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Juma reported arbitrary and exorbitant fines from the employer for minor misdemeanours, with no way to challenge decisions. He was also not given regular breaks and instead workers' salaries were cut to account for the one hour lunch break the were not allowed to take.</v>
      </c>
      <c r="I340" s="1" t="str">
        <f>IF([1]Allegations!K342="","",[1]Allegations!K342)</f>
        <v>Intimidation &amp; Threats;Non-payment of Wages</v>
      </c>
      <c r="J340" t="str">
        <f>IF([1]Allegations!C342="","",[1]Allegations!C342)</f>
        <v/>
      </c>
      <c r="K340" t="str">
        <f>IF([1]Allegations!F342="","",[1]Allegations!F342)</f>
        <v/>
      </c>
      <c r="L340" t="str">
        <f>IF([1]Allegations!G342="","",[1]Allegations!G342)</f>
        <v/>
      </c>
      <c r="M340" t="str">
        <f>IF([1]Allegations!H342="","",[1]Allegations!H342)</f>
        <v/>
      </c>
      <c r="N340" t="str">
        <f>IF([1]Allegations!I342="","",[1]Allegations!I342)</f>
        <v/>
      </c>
      <c r="O340" s="1" t="str">
        <f>IF([1]Allegations!J342="","",[1]Allegations!J342)</f>
        <v>Not Reported (Client - Transport: General);Not Reported (Employer - Security companies)</v>
      </c>
      <c r="P340" t="str">
        <f>IF([1]Allegations!N342="","",[1]Allegations!N342)</f>
        <v>Yes</v>
      </c>
      <c r="Q340" t="str">
        <f>IF([1]Allegations!O342="","",[1]Allegations!O342)</f>
        <v>Amnesty Intl.</v>
      </c>
      <c r="R340" s="18" t="str">
        <f>IF(AND([1]Allegations!R342="",[1]Allegations!P342=""),"",IF(AND(NOT([1]Allegations!R342=""),[1]Allegations!P342=""),HYPERLINK([1]Allegations!R342),HYPERLINK([1]Allegations!P342)))</f>
        <v>https://www.business-humanrights.org/en/latest-news/qatar-unfinished-path-to-kafala-reforms-leaves-mainly-african-workers-in-the-security-sector-susceptible-to-forced-labour-says-amnesty-incl-cos-comments/</v>
      </c>
      <c r="S340" s="1" t="str">
        <f>IF([1]Allegations!Q342="","",[1]Allegations!Q342)</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0" t="str">
        <f t="shared" si="45"/>
        <v>x</v>
      </c>
      <c r="U340" t="str">
        <f t="shared" si="46"/>
        <v/>
      </c>
      <c r="V340" t="str">
        <f t="shared" si="47"/>
        <v/>
      </c>
      <c r="W340" t="str">
        <f t="shared" si="48"/>
        <v/>
      </c>
      <c r="X340" t="str">
        <f t="shared" si="49"/>
        <v>x</v>
      </c>
      <c r="Y340" t="str">
        <f t="shared" si="50"/>
        <v/>
      </c>
      <c r="Z340" t="str">
        <f t="shared" si="51"/>
        <v/>
      </c>
      <c r="AA340" s="1" t="str">
        <f t="shared" si="52"/>
        <v/>
      </c>
      <c r="AB340" s="19" t="str">
        <f t="shared" si="53"/>
        <v>Transport: General;Security companies</v>
      </c>
    </row>
    <row r="341" spans="1:28" x14ac:dyDescent="0.25">
      <c r="A341" s="1">
        <f>[1]Allegations!V343</f>
        <v>2793</v>
      </c>
      <c r="B341" t="str">
        <f>IF([1]Allegations!S343="Location unknown","Location unknown",VLOOKUP([1]Allegations!S343,[1]!map_alpha2[#Data],2,FALSE))</f>
        <v>Qatar</v>
      </c>
      <c r="C341" s="17">
        <f>IF([1]Allegations!U343="","",[1]Allegations!U343)</f>
        <v>44657</v>
      </c>
      <c r="D341" s="18" t="str">
        <f>IF([1]Allegations!B343="","",HYPERLINK([1]Allegations!B343))</f>
        <v>https://www.business-humanrights.org/en/latest-news/they-think-that-were-machines-forced-labour-and-other-abuse-of-migrant-workers-in-qatars-private-security-sector/</v>
      </c>
      <c r="E341" t="str">
        <f>IF([1]Allegations!M343="","",[1]Allegations!M343)</f>
        <v>NGO</v>
      </c>
      <c r="F341" t="str">
        <f>IF([1]Allegations!L343="","",[1]Allegations!L343)</f>
        <v>Migrant &amp; immigrant workers (1 - KE - Security companies)</v>
      </c>
      <c r="G341" t="str">
        <f>IF([1]Allegations!T343="","",[1]Allegations!T343)</f>
        <v>Number unknown</v>
      </c>
      <c r="H341" t="str">
        <f>IF([1]Allegations!X343="","",[1]Allegations!X343)</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Nathan, reported to Amnesty that when he submitted his resignation letter his employer immediately terminated his contract and told him he would not receive outstanding salary or benefits. The company then filed an absconding charge against him, was detained and deported. He also experienced a salary deduction for a uniform "misdemeanour" and had been fined for using shelter without permission when deployed to an outside site.</v>
      </c>
      <c r="I341" s="1" t="str">
        <f>IF([1]Allegations!K343="","",[1]Allegations!K343)</f>
        <v>Denial of freedom of movement;Health: General (including workplace health &amp; safety);Intimidation &amp; Threats;Unfair Dismissal</v>
      </c>
      <c r="J341" t="str">
        <f>IF([1]Allegations!C343="","",[1]Allegations!C343)</f>
        <v/>
      </c>
      <c r="K341" t="str">
        <f>IF([1]Allegations!F343="","",[1]Allegations!F343)</f>
        <v/>
      </c>
      <c r="L341" t="str">
        <f>IF([1]Allegations!G343="","",[1]Allegations!G343)</f>
        <v/>
      </c>
      <c r="M341" t="str">
        <f>IF([1]Allegations!H343="","",[1]Allegations!H343)</f>
        <v/>
      </c>
      <c r="N341" t="str">
        <f>IF([1]Allegations!I343="","",[1]Allegations!I343)</f>
        <v/>
      </c>
      <c r="O341" s="1" t="str">
        <f>IF([1]Allegations!J343="","",[1]Allegations!J343)</f>
        <v>Not Reported (Employer - Security companies)</v>
      </c>
      <c r="P341" t="str">
        <f>IF([1]Allegations!N343="","",[1]Allegations!N343)</f>
        <v>Yes</v>
      </c>
      <c r="Q341" t="str">
        <f>IF([1]Allegations!O343="","",[1]Allegations!O343)</f>
        <v>Amnesty Intl.</v>
      </c>
      <c r="R341" s="18" t="str">
        <f>IF(AND([1]Allegations!R343="",[1]Allegations!P343=""),"",IF(AND(NOT([1]Allegations!R343=""),[1]Allegations!P343=""),HYPERLINK([1]Allegations!R343),HYPERLINK([1]Allegations!P343)))</f>
        <v>https://www.business-humanrights.org/en/latest-news/qatar-unfinished-path-to-kafala-reforms-leaves-mainly-african-workers-in-the-security-sector-susceptible-to-forced-labour-says-amnesty-incl-cos-comments/</v>
      </c>
      <c r="S341" s="1" t="str">
        <f>IF([1]Allegations!Q343="","",[1]Allegations!Q343)</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1" t="str">
        <f t="shared" si="45"/>
        <v>x</v>
      </c>
      <c r="U341" t="str">
        <f t="shared" si="46"/>
        <v/>
      </c>
      <c r="V341" t="str">
        <f t="shared" si="47"/>
        <v>x</v>
      </c>
      <c r="W341" t="str">
        <f t="shared" si="48"/>
        <v/>
      </c>
      <c r="X341" t="str">
        <f t="shared" si="49"/>
        <v>x</v>
      </c>
      <c r="Y341" t="str">
        <f t="shared" si="50"/>
        <v/>
      </c>
      <c r="Z341" t="str">
        <f t="shared" si="51"/>
        <v/>
      </c>
      <c r="AA341" s="1" t="str">
        <f t="shared" si="52"/>
        <v/>
      </c>
      <c r="AB341" s="19" t="str">
        <f t="shared" si="53"/>
        <v>Security companies</v>
      </c>
    </row>
    <row r="342" spans="1:28" x14ac:dyDescent="0.25">
      <c r="A342" s="1">
        <f>[1]Allegations!V344</f>
        <v>2792</v>
      </c>
      <c r="B342" t="str">
        <f>IF([1]Allegations!S344="Location unknown","Location unknown",VLOOKUP([1]Allegations!S344,[1]!map_alpha2[#Data],2,FALSE))</f>
        <v>Qatar</v>
      </c>
      <c r="C342" s="17">
        <f>IF([1]Allegations!U344="","",[1]Allegations!U344)</f>
        <v>44657</v>
      </c>
      <c r="D342" s="18" t="str">
        <f>IF([1]Allegations!B344="","",HYPERLINK([1]Allegations!B344))</f>
        <v>https://www.business-humanrights.org/en/latest-news/they-think-that-were-machines-forced-labour-and-other-abuse-of-migrant-workers-in-qatars-private-security-sector/</v>
      </c>
      <c r="E342" t="str">
        <f>IF([1]Allegations!M344="","",[1]Allegations!M344)</f>
        <v>NGO</v>
      </c>
      <c r="F342" t="str">
        <f>IF([1]Allegations!L344="","",[1]Allegations!L344)</f>
        <v>Migrant &amp; immigrant workers (1 - Unknown Location - Security companies)</v>
      </c>
      <c r="G342" t="str">
        <f>IF([1]Allegations!T344="","",[1]Allegations!T344)</f>
        <v>Number unknown</v>
      </c>
      <c r="H342" t="str">
        <f>IF([1]Allegations!X344="","",[1]Allegations!X344)</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Eric, was deployed to a luxury hotel. He reported that his employer held his passport for seven months.</v>
      </c>
      <c r="I342" s="1" t="str">
        <f>IF([1]Allegations!K344="","",[1]Allegations!K344)</f>
        <v>Withholding Passports</v>
      </c>
      <c r="J342" t="str">
        <f>IF([1]Allegations!C344="","",[1]Allegations!C344)</f>
        <v/>
      </c>
      <c r="K342" t="str">
        <f>IF([1]Allegations!F344="","",[1]Allegations!F344)</f>
        <v/>
      </c>
      <c r="L342" t="str">
        <f>IF([1]Allegations!G344="","",[1]Allegations!G344)</f>
        <v/>
      </c>
      <c r="M342" t="str">
        <f>IF([1]Allegations!H344="","",[1]Allegations!H344)</f>
        <v/>
      </c>
      <c r="N342" t="str">
        <f>IF([1]Allegations!I344="","",[1]Allegations!I344)</f>
        <v/>
      </c>
      <c r="O342" s="1" t="str">
        <f>IF([1]Allegations!J344="","",[1]Allegations!J344)</f>
        <v>Not Reported (Client - Hotel);Not Reported (Employer - Security companies)</v>
      </c>
      <c r="P342" t="str">
        <f>IF([1]Allegations!N344="","",[1]Allegations!N344)</f>
        <v>Yes</v>
      </c>
      <c r="Q342" t="str">
        <f>IF([1]Allegations!O344="","",[1]Allegations!O344)</f>
        <v>Amnesty Intl.</v>
      </c>
      <c r="R342" s="18" t="str">
        <f>IF(AND([1]Allegations!R344="",[1]Allegations!P344=""),"",IF(AND(NOT([1]Allegations!R344=""),[1]Allegations!P344=""),HYPERLINK([1]Allegations!R344),HYPERLINK([1]Allegations!P344)))</f>
        <v>https://www.business-humanrights.org/en/latest-news/qatar-unfinished-path-to-kafala-reforms-leaves-mainly-african-workers-in-the-security-sector-susceptible-to-forced-labour-says-amnesty-incl-cos-comments/</v>
      </c>
      <c r="S342" s="1" t="str">
        <f>IF([1]Allegations!Q344="","",[1]Allegations!Q344)</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2" t="str">
        <f t="shared" si="45"/>
        <v/>
      </c>
      <c r="U342" t="str">
        <f t="shared" si="46"/>
        <v>x</v>
      </c>
      <c r="V342" t="str">
        <f t="shared" si="47"/>
        <v/>
      </c>
      <c r="W342" t="str">
        <f t="shared" si="48"/>
        <v/>
      </c>
      <c r="X342" t="str">
        <f t="shared" si="49"/>
        <v/>
      </c>
      <c r="Y342" t="str">
        <f t="shared" si="50"/>
        <v/>
      </c>
      <c r="Z342" t="str">
        <f t="shared" si="51"/>
        <v/>
      </c>
      <c r="AA342" s="1" t="str">
        <f t="shared" si="52"/>
        <v/>
      </c>
      <c r="AB342" s="19" t="str">
        <f t="shared" si="53"/>
        <v>Hotel;Security companies</v>
      </c>
    </row>
    <row r="343" spans="1:28" x14ac:dyDescent="0.25">
      <c r="A343" s="1">
        <f>[1]Allegations!V345</f>
        <v>2791</v>
      </c>
      <c r="B343" t="str">
        <f>IF([1]Allegations!S345="Location unknown","Location unknown",VLOOKUP([1]Allegations!S345,[1]!map_alpha2[#Data],2,FALSE))</f>
        <v>Qatar</v>
      </c>
      <c r="C343" s="17">
        <f>IF([1]Allegations!U345="","",[1]Allegations!U345)</f>
        <v>44657</v>
      </c>
      <c r="D343" s="18" t="str">
        <f>IF([1]Allegations!B345="","",HYPERLINK([1]Allegations!B345))</f>
        <v>https://www.business-humanrights.org/en/latest-news/they-think-that-were-machines-forced-labour-and-other-abuse-of-migrant-workers-in-qatars-private-security-sector/</v>
      </c>
      <c r="E343" t="str">
        <f>IF([1]Allegations!M345="","",[1]Allegations!M345)</f>
        <v>NGO</v>
      </c>
      <c r="F343" t="str">
        <f>IF([1]Allegations!L345="","",[1]Allegations!L345)</f>
        <v>Migrant &amp; immigrant workers (1 - KE - Security companies)</v>
      </c>
      <c r="G343" t="str">
        <f>IF([1]Allegations!T345="","",[1]Allegations!T345)</f>
        <v>Number unknown</v>
      </c>
      <c r="H343" t="str">
        <f>IF([1]Allegations!X345="","",[1]Allegations!X345)</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Jackson, reported working excessive hours without overtime pay and receiving pay that was less than stated in his contract. He described discrimination whereby Arab nationals were treated more favourable and deployed to inside locations. Jackson was deployed to a government ministry and the airport.</v>
      </c>
      <c r="I343" s="1" t="str">
        <f>IF([1]Allegations!K345="","",[1]Allegations!K345)</f>
        <v>Non-payment of Wages;Racial/ethnic/caste/origin discrimination</v>
      </c>
      <c r="J343" t="str">
        <f>IF([1]Allegations!C345="","",[1]Allegations!C345)</f>
        <v/>
      </c>
      <c r="K343" t="str">
        <f>IF([1]Allegations!F345="","",[1]Allegations!F345)</f>
        <v/>
      </c>
      <c r="L343" t="str">
        <f>IF([1]Allegations!G345="","",[1]Allegations!G345)</f>
        <v/>
      </c>
      <c r="M343" t="str">
        <f>IF([1]Allegations!H345="","",[1]Allegations!H345)</f>
        <v/>
      </c>
      <c r="N343" t="str">
        <f>IF([1]Allegations!I345="","",[1]Allegations!I345)</f>
        <v/>
      </c>
      <c r="O343" s="1" t="str">
        <f>IF([1]Allegations!J345="","",[1]Allegations!J345)</f>
        <v>Government (Client - Public Entities);Not Reported (Client - Transport: General);Not Reported (Employer - Security companies)</v>
      </c>
      <c r="P343" t="str">
        <f>IF([1]Allegations!N345="","",[1]Allegations!N345)</f>
        <v>Yes</v>
      </c>
      <c r="Q343" t="str">
        <f>IF([1]Allegations!O345="","",[1]Allegations!O345)</f>
        <v>Amnesty Intl.</v>
      </c>
      <c r="R343" s="18" t="str">
        <f>IF(AND([1]Allegations!R345="",[1]Allegations!P345=""),"",IF(AND(NOT([1]Allegations!R345=""),[1]Allegations!P345=""),HYPERLINK([1]Allegations!R345),HYPERLINK([1]Allegations!P345)))</f>
        <v>https://www.business-humanrights.org/en/latest-news/qatar-unfinished-path-to-kafala-reforms-leaves-mainly-african-workers-in-the-security-sector-susceptible-to-forced-labour-says-amnesty-incl-cos-comments/</v>
      </c>
      <c r="S343" s="1" t="str">
        <f>IF([1]Allegations!Q345="","",[1]Allegations!Q345)</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3" t="str">
        <f t="shared" si="45"/>
        <v>x</v>
      </c>
      <c r="U343" t="str">
        <f t="shared" si="46"/>
        <v/>
      </c>
      <c r="V343" t="str">
        <f t="shared" si="47"/>
        <v/>
      </c>
      <c r="W343" t="str">
        <f t="shared" si="48"/>
        <v/>
      </c>
      <c r="X343" t="str">
        <f t="shared" si="49"/>
        <v/>
      </c>
      <c r="Y343" t="str">
        <f t="shared" si="50"/>
        <v/>
      </c>
      <c r="Z343" t="str">
        <f t="shared" si="51"/>
        <v/>
      </c>
      <c r="AA343" s="1" t="str">
        <f t="shared" si="52"/>
        <v/>
      </c>
      <c r="AB343" s="19" t="str">
        <f t="shared" si="53"/>
        <v>Multiple</v>
      </c>
    </row>
    <row r="344" spans="1:28" x14ac:dyDescent="0.25">
      <c r="A344" s="1">
        <f>[1]Allegations!V346</f>
        <v>2790</v>
      </c>
      <c r="B344" t="str">
        <f>IF([1]Allegations!S346="Location unknown","Location unknown",VLOOKUP([1]Allegations!S346,[1]!map_alpha2[#Data],2,FALSE))</f>
        <v>Qatar</v>
      </c>
      <c r="C344" s="17">
        <f>IF([1]Allegations!U346="","",[1]Allegations!U346)</f>
        <v>44657</v>
      </c>
      <c r="D344" s="18" t="str">
        <f>IF([1]Allegations!B346="","",HYPERLINK([1]Allegations!B346))</f>
        <v>https://www.business-humanrights.org/en/latest-news/they-think-that-were-machines-forced-labour-and-other-abuse-of-migrant-workers-in-qatars-private-security-sector/</v>
      </c>
      <c r="E344" t="str">
        <f>IF([1]Allegations!M346="","",[1]Allegations!M346)</f>
        <v>NGO</v>
      </c>
      <c r="F344" t="str">
        <f>IF([1]Allegations!L346="","",[1]Allegations!L346)</f>
        <v>Migrant &amp; immigrant workers (1 - KE - Security companies)</v>
      </c>
      <c r="G344" t="str">
        <f>IF([1]Allegations!T346="","",[1]Allegations!T346)</f>
        <v>Number unknown</v>
      </c>
      <c r="H344" t="str">
        <f>IF([1]Allegations!X346="","",[1]Allegations!X346)</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Nelson, described salary deductions and punitive action from the employer for taking a day off with or without permission. He also described excessive working hours. Nelson's employer then made ID renewals conditional on signing a new contract that did not comply with labour law; on refusing to sign he was terminated and sent home.</v>
      </c>
      <c r="I344" s="1" t="str">
        <f>IF([1]Allegations!K346="","",[1]Allegations!K346)</f>
        <v>Health: General (including workplace health &amp; safety);Intimidation &amp; Threats;Non-payment of Wages;Unfair Dismissal</v>
      </c>
      <c r="J344" t="str">
        <f>IF([1]Allegations!C346="","",[1]Allegations!C346)</f>
        <v/>
      </c>
      <c r="K344" t="str">
        <f>IF([1]Allegations!F346="","",[1]Allegations!F346)</f>
        <v/>
      </c>
      <c r="L344" t="str">
        <f>IF([1]Allegations!G346="","",[1]Allegations!G346)</f>
        <v/>
      </c>
      <c r="M344" t="str">
        <f>IF([1]Allegations!H346="","",[1]Allegations!H346)</f>
        <v/>
      </c>
      <c r="N344" t="str">
        <f>IF([1]Allegations!I346="","",[1]Allegations!I346)</f>
        <v/>
      </c>
      <c r="O344" s="1" t="str">
        <f>IF([1]Allegations!J346="","",[1]Allegations!J346)</f>
        <v>Not Reported (Employer - Security companies)</v>
      </c>
      <c r="P344" t="str">
        <f>IF([1]Allegations!N346="","",[1]Allegations!N346)</f>
        <v>Yes</v>
      </c>
      <c r="Q344" t="str">
        <f>IF([1]Allegations!O346="","",[1]Allegations!O346)</f>
        <v>Amnesty Intl.</v>
      </c>
      <c r="R344" s="18" t="str">
        <f>IF(AND([1]Allegations!R346="",[1]Allegations!P346=""),"",IF(AND(NOT([1]Allegations!R346=""),[1]Allegations!P346=""),HYPERLINK([1]Allegations!R346),HYPERLINK([1]Allegations!P346)))</f>
        <v>https://www.business-humanrights.org/en/latest-news/qatar-unfinished-path-to-kafala-reforms-leaves-mainly-african-workers-in-the-security-sector-susceptible-to-forced-labour-says-amnesty-incl-cos-comments/</v>
      </c>
      <c r="S344" s="1" t="str">
        <f>IF([1]Allegations!Q346="","",[1]Allegations!Q346)</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4" t="str">
        <f t="shared" si="45"/>
        <v>x</v>
      </c>
      <c r="U344" t="str">
        <f t="shared" si="46"/>
        <v/>
      </c>
      <c r="V344" t="str">
        <f t="shared" si="47"/>
        <v>x</v>
      </c>
      <c r="W344" t="str">
        <f t="shared" si="48"/>
        <v/>
      </c>
      <c r="X344" t="str">
        <f t="shared" si="49"/>
        <v>x</v>
      </c>
      <c r="Y344" t="str">
        <f t="shared" si="50"/>
        <v/>
      </c>
      <c r="Z344" t="str">
        <f t="shared" si="51"/>
        <v/>
      </c>
      <c r="AA344" s="1" t="str">
        <f t="shared" si="52"/>
        <v/>
      </c>
      <c r="AB344" s="19" t="str">
        <f t="shared" si="53"/>
        <v>Security companies</v>
      </c>
    </row>
    <row r="345" spans="1:28" x14ac:dyDescent="0.25">
      <c r="A345" s="1">
        <f>[1]Allegations!V347</f>
        <v>2789</v>
      </c>
      <c r="B345" t="str">
        <f>IF([1]Allegations!S347="Location unknown","Location unknown",VLOOKUP([1]Allegations!S347,[1]!map_alpha2[#Data],2,FALSE))</f>
        <v>Qatar</v>
      </c>
      <c r="C345" s="17">
        <f>IF([1]Allegations!U347="","",[1]Allegations!U347)</f>
        <v>44657</v>
      </c>
      <c r="D345" s="18" t="str">
        <f>IF([1]Allegations!B347="","",HYPERLINK([1]Allegations!B347))</f>
        <v>https://www.business-humanrights.org/en/latest-news/they-think-that-were-machines-forced-labour-and-other-abuse-of-migrant-workers-in-qatars-private-security-sector/</v>
      </c>
      <c r="E345" t="str">
        <f>IF([1]Allegations!M347="","",[1]Allegations!M347)</f>
        <v>NGO</v>
      </c>
      <c r="F345" t="str">
        <f>IF([1]Allegations!L347="","",[1]Allegations!L347)</f>
        <v>Migrant &amp; immigrant workers (1 - UG - Security companies)</v>
      </c>
      <c r="G345" t="str">
        <f>IF([1]Allegations!T347="","",[1]Allegations!T347)</f>
        <v>Number unknown</v>
      </c>
      <c r="H345" t="str">
        <f>IF([1]Allegations!X347="","",[1]Allegations!X347)</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Rashid, reported working excessively long days without rest days. He also described paying USD1,500 in recruitment fees and experienced salary deductions for taking a day off or wearing incorrect uniform my mistake. Rashid also described workers' fear of termination for raising concerns with management.</v>
      </c>
      <c r="I345" s="1" t="str">
        <f>IF([1]Allegations!K347="","",[1]Allegations!K347)</f>
        <v>Health: General (including workplace health &amp; safety);Intimidation &amp; Threats;Non-payment of Wages;Recruitment Fees</v>
      </c>
      <c r="J345" t="str">
        <f>IF([1]Allegations!C347="","",[1]Allegations!C347)</f>
        <v/>
      </c>
      <c r="K345" t="str">
        <f>IF([1]Allegations!F347="","",[1]Allegations!F347)</f>
        <v/>
      </c>
      <c r="L345" t="str">
        <f>IF([1]Allegations!G347="","",[1]Allegations!G347)</f>
        <v/>
      </c>
      <c r="M345" t="str">
        <f>IF([1]Allegations!H347="","",[1]Allegations!H347)</f>
        <v/>
      </c>
      <c r="N345" t="str">
        <f>IF([1]Allegations!I347="","",[1]Allegations!I347)</f>
        <v/>
      </c>
      <c r="O345" s="1" t="str">
        <f>IF([1]Allegations!J347="","",[1]Allegations!J347)</f>
        <v>Not Reported (Employer - Security companies)</v>
      </c>
      <c r="P345" t="str">
        <f>IF([1]Allegations!N347="","",[1]Allegations!N347)</f>
        <v>Yes</v>
      </c>
      <c r="Q345" t="str">
        <f>IF([1]Allegations!O347="","",[1]Allegations!O347)</f>
        <v>Amnesty Intl.</v>
      </c>
      <c r="R345" s="18" t="str">
        <f>IF(AND([1]Allegations!R347="",[1]Allegations!P347=""),"",IF(AND(NOT([1]Allegations!R347=""),[1]Allegations!P347=""),HYPERLINK([1]Allegations!R347),HYPERLINK([1]Allegations!P347)))</f>
        <v>https://www.business-humanrights.org/en/latest-news/qatar-unfinished-path-to-kafala-reforms-leaves-mainly-african-workers-in-the-security-sector-susceptible-to-forced-labour-says-amnesty-incl-cos-comments/</v>
      </c>
      <c r="S345" s="1" t="str">
        <f>IF([1]Allegations!Q347="","",[1]Allegations!Q347)</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5" t="str">
        <f t="shared" si="45"/>
        <v>x</v>
      </c>
      <c r="U345" t="str">
        <f t="shared" si="46"/>
        <v/>
      </c>
      <c r="V345" t="str">
        <f t="shared" si="47"/>
        <v>x</v>
      </c>
      <c r="W345" t="str">
        <f t="shared" si="48"/>
        <v/>
      </c>
      <c r="X345" t="str">
        <f t="shared" si="49"/>
        <v>x</v>
      </c>
      <c r="Y345" t="str">
        <f t="shared" si="50"/>
        <v/>
      </c>
      <c r="Z345" t="str">
        <f t="shared" si="51"/>
        <v/>
      </c>
      <c r="AA345" s="1" t="str">
        <f t="shared" si="52"/>
        <v/>
      </c>
      <c r="AB345" s="19" t="str">
        <f t="shared" si="53"/>
        <v>Security companies</v>
      </c>
    </row>
    <row r="346" spans="1:28" x14ac:dyDescent="0.25">
      <c r="A346" s="1">
        <f>[1]Allegations!V348</f>
        <v>2787</v>
      </c>
      <c r="B346" t="str">
        <f>IF([1]Allegations!S348="Location unknown","Location unknown",VLOOKUP([1]Allegations!S348,[1]!map_alpha2[#Data],2,FALSE))</f>
        <v>Qatar</v>
      </c>
      <c r="C346" s="17">
        <f>IF([1]Allegations!U348="","",[1]Allegations!U348)</f>
        <v>44657</v>
      </c>
      <c r="D346" s="18" t="str">
        <f>IF([1]Allegations!B348="","",HYPERLINK([1]Allegations!B348))</f>
        <v>https://www.business-humanrights.org/en/latest-news/they-think-that-were-machines-forced-labour-and-other-abuse-of-migrant-workers-in-qatars-private-security-sector/</v>
      </c>
      <c r="E346" t="str">
        <f>IF([1]Allegations!M348="","",[1]Allegations!M348)</f>
        <v>NGO</v>
      </c>
      <c r="F346" t="str">
        <f>IF([1]Allegations!L348="","",[1]Allegations!L348)</f>
        <v>Migrant &amp; immigrant workers (1 - UG - Security companies)</v>
      </c>
      <c r="G346" t="str">
        <f>IF([1]Allegations!T348="","",[1]Allegations!T348)</f>
        <v>Number unknown</v>
      </c>
      <c r="H346" t="str">
        <f>IF([1]Allegations!X348="","",[1]Allegations!X348)</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Godfrey, who was deployed to a sports complex, reported that he did not have a day off even for a sick day and that his employer would deduct wages for absence.</v>
      </c>
      <c r="I346" s="1" t="str">
        <f>IF([1]Allegations!K348="","",[1]Allegations!K348)</f>
        <v>Health: General (including workplace health &amp; safety);Non-payment of Wages</v>
      </c>
      <c r="J346" t="str">
        <f>IF([1]Allegations!C348="","",[1]Allegations!C348)</f>
        <v/>
      </c>
      <c r="K346" t="str">
        <f>IF([1]Allegations!F348="","",[1]Allegations!F348)</f>
        <v/>
      </c>
      <c r="L346" t="str">
        <f>IF([1]Allegations!G348="","",[1]Allegations!G348)</f>
        <v/>
      </c>
      <c r="M346" t="str">
        <f>IF([1]Allegations!H348="","",[1]Allegations!H348)</f>
        <v/>
      </c>
      <c r="N346" t="str">
        <f>IF([1]Allegations!I348="","",[1]Allegations!I348)</f>
        <v/>
      </c>
      <c r="O346" s="1" t="str">
        <f>IF([1]Allegations!J348="","",[1]Allegations!J348)</f>
        <v>Not Reported (Employer - Security companies)</v>
      </c>
      <c r="P346" t="str">
        <f>IF([1]Allegations!N348="","",[1]Allegations!N348)</f>
        <v>Yes</v>
      </c>
      <c r="Q346" t="str">
        <f>IF([1]Allegations!O348="","",[1]Allegations!O348)</f>
        <v>Amnesty Intl.</v>
      </c>
      <c r="R346" s="18" t="str">
        <f>IF(AND([1]Allegations!R348="",[1]Allegations!P348=""),"",IF(AND(NOT([1]Allegations!R348=""),[1]Allegations!P348=""),HYPERLINK([1]Allegations!R348),HYPERLINK([1]Allegations!P348)))</f>
        <v>https://www.business-humanrights.org/en/latest-news/qatar-unfinished-path-to-kafala-reforms-leaves-mainly-african-workers-in-the-security-sector-susceptible-to-forced-labour-says-amnesty-incl-cos-comments/</v>
      </c>
      <c r="S346" s="1" t="str">
        <f>IF([1]Allegations!Q348="","",[1]Allegations!Q348)</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6" t="str">
        <f t="shared" si="45"/>
        <v>x</v>
      </c>
      <c r="U346" t="str">
        <f t="shared" si="46"/>
        <v/>
      </c>
      <c r="V346" t="str">
        <f t="shared" si="47"/>
        <v>x</v>
      </c>
      <c r="W346" t="str">
        <f t="shared" si="48"/>
        <v/>
      </c>
      <c r="X346" t="str">
        <f t="shared" si="49"/>
        <v/>
      </c>
      <c r="Y346" t="str">
        <f t="shared" si="50"/>
        <v/>
      </c>
      <c r="Z346" t="str">
        <f t="shared" si="51"/>
        <v/>
      </c>
      <c r="AA346" s="1" t="str">
        <f t="shared" si="52"/>
        <v/>
      </c>
      <c r="AB346" s="19" t="str">
        <f t="shared" si="53"/>
        <v>Security companies</v>
      </c>
    </row>
    <row r="347" spans="1:28" x14ac:dyDescent="0.25">
      <c r="A347" s="1">
        <f>[1]Allegations!V349</f>
        <v>2786</v>
      </c>
      <c r="B347" t="str">
        <f>IF([1]Allegations!S349="Location unknown","Location unknown",VLOOKUP([1]Allegations!S349,[1]!map_alpha2[#Data],2,FALSE))</f>
        <v>Qatar</v>
      </c>
      <c r="C347" s="17">
        <f>IF([1]Allegations!U349="","",[1]Allegations!U349)</f>
        <v>44657</v>
      </c>
      <c r="D347" s="18" t="str">
        <f>IF([1]Allegations!B349="","",HYPERLINK([1]Allegations!B349))</f>
        <v>https://www.business-humanrights.org/en/latest-news/they-think-that-were-machines-forced-labour-and-other-abuse-of-migrant-workers-in-qatars-private-security-sector/</v>
      </c>
      <c r="E347" t="str">
        <f>IF([1]Allegations!M349="","",[1]Allegations!M349)</f>
        <v>NGO</v>
      </c>
      <c r="F347" t="str">
        <f>IF([1]Allegations!L349="","",[1]Allegations!L349)</f>
        <v>Migrant &amp; immigrant workers (1 - Africa - Security companies)</v>
      </c>
      <c r="G347" t="str">
        <f>IF([1]Allegations!T349="","",[1]Allegations!T349)</f>
        <v>Number unknown</v>
      </c>
      <c r="H347" t="str">
        <f>IF([1]Allegations!X349="","",[1]Allegations!X349)</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guard, Musa, reported discriminatory pay and said that he and other sub-Saharan African colleagues were deployed to locations with harsher working conditions (outside). His employer filed an absconding charge against him when he tried to resign in mid-2021.</v>
      </c>
      <c r="I347" s="1" t="str">
        <f>IF([1]Allegations!K349="","",[1]Allegations!K349)</f>
        <v>Denial of freedom of movement;Health: General (including workplace health &amp; safety)</v>
      </c>
      <c r="J347" t="str">
        <f>IF([1]Allegations!C349="","",[1]Allegations!C349)</f>
        <v/>
      </c>
      <c r="K347" t="str">
        <f>IF([1]Allegations!F349="","",[1]Allegations!F349)</f>
        <v/>
      </c>
      <c r="L347" t="str">
        <f>IF([1]Allegations!G349="","",[1]Allegations!G349)</f>
        <v/>
      </c>
      <c r="M347" t="str">
        <f>IF([1]Allegations!H349="","",[1]Allegations!H349)</f>
        <v/>
      </c>
      <c r="N347" t="str">
        <f>IF([1]Allegations!I349="","",[1]Allegations!I349)</f>
        <v/>
      </c>
      <c r="O347" s="1" t="str">
        <f>IF([1]Allegations!J349="","",[1]Allegations!J349)</f>
        <v>Not Reported (Employer - Security companies)</v>
      </c>
      <c r="P347" t="str">
        <f>IF([1]Allegations!N349="","",[1]Allegations!N349)</f>
        <v>Yes</v>
      </c>
      <c r="Q347" t="str">
        <f>IF([1]Allegations!O349="","",[1]Allegations!O349)</f>
        <v>Amnesty Intl.</v>
      </c>
      <c r="R347" s="18" t="str">
        <f>IF(AND([1]Allegations!R349="",[1]Allegations!P349=""),"",IF(AND(NOT([1]Allegations!R349=""),[1]Allegations!P349=""),HYPERLINK([1]Allegations!R349),HYPERLINK([1]Allegations!P349)))</f>
        <v>https://www.business-humanrights.org/en/latest-news/qatar-unfinished-path-to-kafala-reforms-leaves-mainly-african-workers-in-the-security-sector-susceptible-to-forced-labour-says-amnesty-incl-cos-comments/</v>
      </c>
      <c r="S347" s="1" t="str">
        <f>IF([1]Allegations!Q349="","",[1]Allegations!Q349)</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7" t="str">
        <f t="shared" si="45"/>
        <v/>
      </c>
      <c r="U347" t="str">
        <f t="shared" si="46"/>
        <v/>
      </c>
      <c r="V347" t="str">
        <f t="shared" si="47"/>
        <v>x</v>
      </c>
      <c r="W347" t="str">
        <f t="shared" si="48"/>
        <v/>
      </c>
      <c r="X347" t="str">
        <f t="shared" si="49"/>
        <v/>
      </c>
      <c r="Y347" t="str">
        <f t="shared" si="50"/>
        <v/>
      </c>
      <c r="Z347" t="str">
        <f t="shared" si="51"/>
        <v/>
      </c>
      <c r="AA347" s="1" t="str">
        <f t="shared" si="52"/>
        <v/>
      </c>
      <c r="AB347" s="19" t="str">
        <f t="shared" si="53"/>
        <v>Security companies</v>
      </c>
    </row>
    <row r="348" spans="1:28" x14ac:dyDescent="0.25">
      <c r="A348" s="1">
        <f>[1]Allegations!V350</f>
        <v>2785</v>
      </c>
      <c r="B348" t="str">
        <f>IF([1]Allegations!S350="Location unknown","Location unknown",VLOOKUP([1]Allegations!S350,[1]!map_alpha2[#Data],2,FALSE))</f>
        <v>Qatar</v>
      </c>
      <c r="C348" s="17">
        <f>IF([1]Allegations!U350="","",[1]Allegations!U350)</f>
        <v>44657</v>
      </c>
      <c r="D348" s="18" t="str">
        <f>IF([1]Allegations!B350="","",HYPERLINK([1]Allegations!B350))</f>
        <v>https://www.business-humanrights.org/en/latest-news/they-think-that-were-machines-forced-labour-and-other-abuse-of-migrant-workers-in-qatars-private-security-sector/</v>
      </c>
      <c r="E348" t="str">
        <f>IF([1]Allegations!M350="","",[1]Allegations!M350)</f>
        <v>NGO</v>
      </c>
      <c r="F348" t="str">
        <f>IF([1]Allegations!L350="","",[1]Allegations!L350)</f>
        <v>Migrant &amp; immigrant workers (1 - UG - Security companies)</v>
      </c>
      <c r="G348" t="str">
        <f>IF([1]Allegations!T350="","",[1]Allegations!T350)</f>
        <v>Number unknown</v>
      </c>
      <c r="H348" t="str">
        <f>IF([1]Allegations!X350="","",[1]Allegations!X350)</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Emmanuel, who was deployed to a luxury hotel, reported to Amnesty Intl. that he was forced to work outside in intense heat during the summer months. Prior to departure he had to pay for airfare and visa even when it was covered by the employer. During employment he experienced long working hours, lacked access to a toilet while on duty, lived in cramped accommodation (at one time with 16 other people), but was unable to complain to his employer.</v>
      </c>
      <c r="I348" s="1" t="str">
        <f>IF([1]Allegations!K350="","",[1]Allegations!K350)</f>
        <v>Health: General (including workplace health &amp; safety);Intimidation &amp; Threats;Precarious/unsuitable living conditions;Recruitment Fees</v>
      </c>
      <c r="J348" t="str">
        <f>IF([1]Allegations!C350="","",[1]Allegations!C350)</f>
        <v/>
      </c>
      <c r="K348" t="str">
        <f>IF([1]Allegations!F350="","",[1]Allegations!F350)</f>
        <v/>
      </c>
      <c r="L348" t="str">
        <f>IF([1]Allegations!G350="","",[1]Allegations!G350)</f>
        <v/>
      </c>
      <c r="M348" t="str">
        <f>IF([1]Allegations!H350="","",[1]Allegations!H350)</f>
        <v/>
      </c>
      <c r="N348" t="str">
        <f>IF([1]Allegations!I350="","",[1]Allegations!I350)</f>
        <v/>
      </c>
      <c r="O348" s="1" t="str">
        <f>IF([1]Allegations!J350="","",[1]Allegations!J350)</f>
        <v>Not Reported (Employer - Security companies)</v>
      </c>
      <c r="P348" t="str">
        <f>IF([1]Allegations!N350="","",[1]Allegations!N350)</f>
        <v>Yes</v>
      </c>
      <c r="Q348" t="str">
        <f>IF([1]Allegations!O350="","",[1]Allegations!O350)</f>
        <v>Amnesty Intl.</v>
      </c>
      <c r="R348" s="18" t="str">
        <f>IF(AND([1]Allegations!R350="",[1]Allegations!P350=""),"",IF(AND(NOT([1]Allegations!R350=""),[1]Allegations!P350=""),HYPERLINK([1]Allegations!R350),HYPERLINK([1]Allegations!P350)))</f>
        <v>https://www.business-humanrights.org/en/latest-news/qatar-unfinished-path-to-kafala-reforms-leaves-mainly-african-workers-in-the-security-sector-susceptible-to-forced-labour-says-amnesty-incl-cos-comments/</v>
      </c>
      <c r="S348" s="1" t="str">
        <f>IF([1]Allegations!Q350="","",[1]Allegations!Q350)</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8" t="str">
        <f t="shared" si="45"/>
        <v>x</v>
      </c>
      <c r="U348" t="str">
        <f t="shared" si="46"/>
        <v/>
      </c>
      <c r="V348" t="str">
        <f t="shared" si="47"/>
        <v>x</v>
      </c>
      <c r="W348" t="str">
        <f t="shared" si="48"/>
        <v>x</v>
      </c>
      <c r="X348" t="str">
        <f t="shared" si="49"/>
        <v>x</v>
      </c>
      <c r="Y348" t="str">
        <f t="shared" si="50"/>
        <v/>
      </c>
      <c r="Z348" t="str">
        <f t="shared" si="51"/>
        <v/>
      </c>
      <c r="AA348" s="1" t="str">
        <f t="shared" si="52"/>
        <v/>
      </c>
      <c r="AB348" s="19" t="str">
        <f t="shared" si="53"/>
        <v>Security companies</v>
      </c>
    </row>
    <row r="349" spans="1:28" x14ac:dyDescent="0.25">
      <c r="A349" s="1">
        <f>[1]Allegations!V351</f>
        <v>2784</v>
      </c>
      <c r="B349" t="str">
        <f>IF([1]Allegations!S351="Location unknown","Location unknown",VLOOKUP([1]Allegations!S351,[1]!map_alpha2[#Data],2,FALSE))</f>
        <v>Qatar</v>
      </c>
      <c r="C349" s="17">
        <f>IF([1]Allegations!U351="","",[1]Allegations!U351)</f>
        <v>44657</v>
      </c>
      <c r="D349" s="18" t="str">
        <f>IF([1]Allegations!B351="","",HYPERLINK([1]Allegations!B351))</f>
        <v>https://www.business-humanrights.org/en/latest-news/they-think-that-were-machines-forced-labour-and-other-abuse-of-migrant-workers-in-qatars-private-security-sector/</v>
      </c>
      <c r="E349" t="str">
        <f>IF([1]Allegations!M351="","",[1]Allegations!M351)</f>
        <v>NGO</v>
      </c>
      <c r="F349" t="str">
        <f>IF([1]Allegations!L351="","",[1]Allegations!L351)</f>
        <v>Migrant &amp; immigrant workers (1 - UG - Security companies)</v>
      </c>
      <c r="G349" t="str">
        <f>IF([1]Allegations!T351="","",[1]Allegations!T351)</f>
        <v>Number unknown</v>
      </c>
      <c r="H349" t="str">
        <f>IF([1]Allegations!X351="","",[1]Allegations!X351)</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female Ugandan guard, Florence, described to Amnesty Intl. that she was made to work long hours, causing her to be unwell and without adequate food, and was not paid adequate overtime because her employer unilaterally reduced workers' salaries by 12% during COVID-19. She also reported incurring debt to pay USD1,700 to a recruitment agency and had been promised a higher salary than she was presented with on arrival. She also experienced salary deductions for "misdemeanours". Florence was mainly deployed to a sports complex during her employment but also worked in a mall.</v>
      </c>
      <c r="I349" s="1" t="str">
        <f>IF([1]Allegations!K351="","",[1]Allegations!K351)</f>
        <v>Contract Substitution;Health: General (including workplace health &amp; safety);Non-payment of Wages;Recruitment Fees;Right to food</v>
      </c>
      <c r="J349" t="str">
        <f>IF([1]Allegations!C351="","",[1]Allegations!C351)</f>
        <v/>
      </c>
      <c r="K349" t="str">
        <f>IF([1]Allegations!F351="","",[1]Allegations!F351)</f>
        <v/>
      </c>
      <c r="L349" t="str">
        <f>IF([1]Allegations!G351="","",[1]Allegations!G351)</f>
        <v/>
      </c>
      <c r="M349" t="str">
        <f>IF([1]Allegations!H351="","",[1]Allegations!H351)</f>
        <v/>
      </c>
      <c r="N349" t="str">
        <f>IF([1]Allegations!I351="","",[1]Allegations!I351)</f>
        <v/>
      </c>
      <c r="O349" s="1" t="str">
        <f>IF([1]Allegations!J351="","",[1]Allegations!J351)</f>
        <v>Not Reported (Client - Sports: General);Not Reported (Employer - Security companies)</v>
      </c>
      <c r="P349" t="str">
        <f>IF([1]Allegations!N351="","",[1]Allegations!N351)</f>
        <v>Yes</v>
      </c>
      <c r="Q349" t="str">
        <f>IF([1]Allegations!O351="","",[1]Allegations!O351)</f>
        <v>Amnesty Intl.</v>
      </c>
      <c r="R349" s="18" t="str">
        <f>IF(AND([1]Allegations!R351="",[1]Allegations!P351=""),"",IF(AND(NOT([1]Allegations!R351=""),[1]Allegations!P351=""),HYPERLINK([1]Allegations!R351),HYPERLINK([1]Allegations!P351)))</f>
        <v>https://www.business-humanrights.org/en/latest-news/qatar-unfinished-path-to-kafala-reforms-leaves-mainly-african-workers-in-the-security-sector-susceptible-to-forced-labour-says-amnesty-incl-cos-comments/</v>
      </c>
      <c r="S349" s="1" t="str">
        <f>IF([1]Allegations!Q351="","",[1]Allegations!Q351)</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49" t="str">
        <f t="shared" si="45"/>
        <v>x</v>
      </c>
      <c r="U349" t="str">
        <f t="shared" si="46"/>
        <v/>
      </c>
      <c r="V349" t="str">
        <f t="shared" si="47"/>
        <v>x</v>
      </c>
      <c r="W349" t="str">
        <f t="shared" si="48"/>
        <v>x</v>
      </c>
      <c r="X349" t="str">
        <f t="shared" si="49"/>
        <v/>
      </c>
      <c r="Y349" t="str">
        <f t="shared" si="50"/>
        <v/>
      </c>
      <c r="Z349" t="str">
        <f t="shared" si="51"/>
        <v/>
      </c>
      <c r="AA349" s="1" t="str">
        <f t="shared" si="52"/>
        <v/>
      </c>
      <c r="AB349" s="19" t="str">
        <f t="shared" si="53"/>
        <v>Sports: General;Security companies</v>
      </c>
    </row>
    <row r="350" spans="1:28" x14ac:dyDescent="0.25">
      <c r="A350" s="1">
        <f>[1]Allegations!V352</f>
        <v>2783</v>
      </c>
      <c r="B350" t="str">
        <f>IF([1]Allegations!S352="Location unknown","Location unknown",VLOOKUP([1]Allegations!S352,[1]!map_alpha2[#Data],2,FALSE))</f>
        <v>Qatar</v>
      </c>
      <c r="C350" s="17">
        <f>IF([1]Allegations!U352="","",[1]Allegations!U352)</f>
        <v>44657</v>
      </c>
      <c r="D350" s="18" t="str">
        <f>IF([1]Allegations!B352="","",HYPERLINK([1]Allegations!B352))</f>
        <v>https://www.business-humanrights.org/en/latest-news/they-think-that-were-machines-forced-labour-and-other-abuse-of-migrant-workers-in-qatars-private-security-sector/</v>
      </c>
      <c r="E350" t="str">
        <f>IF([1]Allegations!M352="","",[1]Allegations!M352)</f>
        <v>NGO</v>
      </c>
      <c r="F350" t="str">
        <f>IF([1]Allegations!L352="","",[1]Allegations!L352)</f>
        <v>Migrant &amp; immigrant workers (1 - UG - Unknown Sector)</v>
      </c>
      <c r="G350" t="str">
        <f>IF([1]Allegations!T352="","",[1]Allegations!T352)</f>
        <v>Number unknown</v>
      </c>
      <c r="H350" t="str">
        <f>IF([1]Allegations!X352="","",[1]Allegations!X352)</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Joseph, reported being fined six days' wages for obtaining a training certificate in his spare time; he was threatened with deportation. He also experienced salary deductions for "misdemeanours" including removing his tie in the heat. He regularly worked with no off-day. While his own accommodation was very good, he described the company's standard accommodation as "too squeezed".</v>
      </c>
      <c r="I350" s="1" t="str">
        <f>IF([1]Allegations!K352="","",[1]Allegations!K352)</f>
        <v>Health: General (including workplace health &amp; safety);Intimidation &amp; Threats;Non-payment of Wages;Precarious/unsuitable living conditions</v>
      </c>
      <c r="J350" t="str">
        <f>IF([1]Allegations!C352="","",[1]Allegations!C352)</f>
        <v/>
      </c>
      <c r="K350" t="str">
        <f>IF([1]Allegations!F352="","",[1]Allegations!F352)</f>
        <v/>
      </c>
      <c r="L350" t="str">
        <f>IF([1]Allegations!G352="","",[1]Allegations!G352)</f>
        <v/>
      </c>
      <c r="M350" t="str">
        <f>IF([1]Allegations!H352="","",[1]Allegations!H352)</f>
        <v/>
      </c>
      <c r="N350" t="str">
        <f>IF([1]Allegations!I352="","",[1]Allegations!I352)</f>
        <v/>
      </c>
      <c r="O350" s="1" t="str">
        <f>IF([1]Allegations!J352="","",[1]Allegations!J352)</f>
        <v>Not Reported (Client - Transport: General);Not Reported (Employer - Security companies)</v>
      </c>
      <c r="P350" t="str">
        <f>IF([1]Allegations!N352="","",[1]Allegations!N352)</f>
        <v>Yes</v>
      </c>
      <c r="Q350" t="str">
        <f>IF([1]Allegations!O352="","",[1]Allegations!O352)</f>
        <v>Amnesty Intl.</v>
      </c>
      <c r="R350" s="18" t="str">
        <f>IF(AND([1]Allegations!R352="",[1]Allegations!P352=""),"",IF(AND(NOT([1]Allegations!R352=""),[1]Allegations!P352=""),HYPERLINK([1]Allegations!R352),HYPERLINK([1]Allegations!P352)))</f>
        <v>https://www.business-humanrights.org/en/latest-news/qatar-unfinished-path-to-kafala-reforms-leaves-mainly-african-workers-in-the-security-sector-susceptible-to-forced-labour-says-amnesty-incl-cos-comments/</v>
      </c>
      <c r="S350" s="1" t="str">
        <f>IF([1]Allegations!Q352="","",[1]Allegations!Q352)</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0" t="str">
        <f t="shared" si="45"/>
        <v>x</v>
      </c>
      <c r="U350" t="str">
        <f t="shared" si="46"/>
        <v/>
      </c>
      <c r="V350" t="str">
        <f t="shared" si="47"/>
        <v>x</v>
      </c>
      <c r="W350" t="str">
        <f t="shared" si="48"/>
        <v>x</v>
      </c>
      <c r="X350" t="str">
        <f t="shared" si="49"/>
        <v>x</v>
      </c>
      <c r="Y350" t="str">
        <f t="shared" si="50"/>
        <v/>
      </c>
      <c r="Z350" t="str">
        <f t="shared" si="51"/>
        <v/>
      </c>
      <c r="AA350" s="1" t="str">
        <f t="shared" si="52"/>
        <v/>
      </c>
      <c r="AB350" s="19" t="str">
        <f t="shared" si="53"/>
        <v>Transport: General;Security companies</v>
      </c>
    </row>
    <row r="351" spans="1:28" x14ac:dyDescent="0.25">
      <c r="A351" s="1">
        <f>[1]Allegations!V353</f>
        <v>2781</v>
      </c>
      <c r="B351" t="str">
        <f>IF([1]Allegations!S353="Location unknown","Location unknown",VLOOKUP([1]Allegations!S353,[1]!map_alpha2[#Data],2,FALSE))</f>
        <v>Qatar</v>
      </c>
      <c r="C351" s="17">
        <f>IF([1]Allegations!U353="","",[1]Allegations!U353)</f>
        <v>44657</v>
      </c>
      <c r="D351" s="18" t="str">
        <f>IF([1]Allegations!B353="","",HYPERLINK([1]Allegations!B353))</f>
        <v>https://www.business-humanrights.org/en/latest-news/they-think-that-were-machines-forced-labour-and-other-abuse-of-migrant-workers-in-qatars-private-security-sector/</v>
      </c>
      <c r="E351" t="str">
        <f>IF([1]Allegations!M353="","",[1]Allegations!M353)</f>
        <v>NGO</v>
      </c>
      <c r="F351" t="str">
        <f>IF([1]Allegations!L353="","",[1]Allegations!L353)</f>
        <v>Migrant &amp; immigrant workers (1 - UG - Security companies)</v>
      </c>
      <c r="G351" t="str">
        <f>IF([1]Allegations!T353="","",[1]Allegations!T353)</f>
        <v>Number unknown</v>
      </c>
      <c r="H351" t="str">
        <f>IF([1]Allegations!X353="","",[1]Allegations!X353)</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Salim, told Amnesty Intl. he was deployed to a large transport infrastructure project. He worked for nearly three years without a day off, and worked double shifts while deployed to the FIFA Club World Cup in 2019 while only receiving a small overtime of USD27 for an additional eight-hour shift. He also reported that only some clients provided shelter for guards; when deployed to the construction site of a major transport infrastructure project he was forced to stand outside in summer.</v>
      </c>
      <c r="I351" s="1" t="str">
        <f>IF([1]Allegations!K353="","",[1]Allegations!K353)</f>
        <v>Health: General (including workplace health &amp; safety);Non-payment of Wages</v>
      </c>
      <c r="J351" t="str">
        <f>IF([1]Allegations!C353="","",[1]Allegations!C353)</f>
        <v/>
      </c>
      <c r="K351" t="str">
        <f>IF([1]Allegations!F353="","",[1]Allegations!F353)</f>
        <v/>
      </c>
      <c r="L351" t="str">
        <f>IF([1]Allegations!G353="","",[1]Allegations!G353)</f>
        <v>FIFA Club World Cup (Client)</v>
      </c>
      <c r="M351" t="str">
        <f>IF([1]Allegations!H353="","",[1]Allegations!H353)</f>
        <v>Multiple locations</v>
      </c>
      <c r="N351" t="str">
        <f>IF([1]Allegations!I353="","",[1]Allegations!I353)</f>
        <v>Sports and venues</v>
      </c>
      <c r="O351" s="1" t="str">
        <f>IF([1]Allegations!J353="","",[1]Allegations!J353)</f>
        <v>Not Reported (Client - Transport: General);Not Reported (Employer - Security companies)</v>
      </c>
      <c r="P351" t="str">
        <f>IF([1]Allegations!N353="","",[1]Allegations!N353)</f>
        <v>Yes</v>
      </c>
      <c r="Q351" t="str">
        <f>IF([1]Allegations!O353="","",[1]Allegations!O353)</f>
        <v>Amnesty Intl.</v>
      </c>
      <c r="R351" s="18" t="str">
        <f>IF(AND([1]Allegations!R353="",[1]Allegations!P353=""),"",IF(AND(NOT([1]Allegations!R353=""),[1]Allegations!P353=""),HYPERLINK([1]Allegations!R353),HYPERLINK([1]Allegations!P353)))</f>
        <v>https://www.business-humanrights.org/en/latest-news/qatar-unfinished-path-to-kafala-reforms-leaves-mainly-african-workers-in-the-security-sector-susceptible-to-forced-labour-says-amnesty-incl-cos-comments/</v>
      </c>
      <c r="S351" s="1" t="str">
        <f>IF([1]Allegations!Q353="","",[1]Allegations!Q353)</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1" t="str">
        <f t="shared" si="45"/>
        <v>x</v>
      </c>
      <c r="U351" t="str">
        <f t="shared" si="46"/>
        <v/>
      </c>
      <c r="V351" t="str">
        <f t="shared" si="47"/>
        <v>x</v>
      </c>
      <c r="W351" t="str">
        <f t="shared" si="48"/>
        <v/>
      </c>
      <c r="X351" t="str">
        <f t="shared" si="49"/>
        <v/>
      </c>
      <c r="Y351" t="str">
        <f t="shared" si="50"/>
        <v/>
      </c>
      <c r="Z351" t="str">
        <f t="shared" si="51"/>
        <v/>
      </c>
      <c r="AA351" s="1" t="str">
        <f t="shared" si="52"/>
        <v/>
      </c>
      <c r="AB351" s="19" t="str">
        <f t="shared" si="53"/>
        <v>;Sports and venues;Transport: General;Security companies</v>
      </c>
    </row>
    <row r="352" spans="1:28" x14ac:dyDescent="0.25">
      <c r="A352" s="1">
        <f>[1]Allegations!V354</f>
        <v>2780</v>
      </c>
      <c r="B352" t="str">
        <f>IF([1]Allegations!S354="Location unknown","Location unknown",VLOOKUP([1]Allegations!S354,[1]!map_alpha2[#Data],2,FALSE))</f>
        <v>Qatar</v>
      </c>
      <c r="C352" s="17">
        <f>IF([1]Allegations!U354="","",[1]Allegations!U354)</f>
        <v>44657</v>
      </c>
      <c r="D352" s="18" t="str">
        <f>IF([1]Allegations!B354="","",HYPERLINK([1]Allegations!B354))</f>
        <v>https://www.business-humanrights.org/en/latest-news/they-think-that-were-machines-forced-labour-and-other-abuse-of-migrant-workers-in-qatars-private-security-sector/</v>
      </c>
      <c r="E352" t="str">
        <f>IF([1]Allegations!M354="","",[1]Allegations!M354)</f>
        <v>NGO</v>
      </c>
      <c r="F352" t="str">
        <f>IF([1]Allegations!L354="","",[1]Allegations!L354)</f>
        <v>Migrant &amp; immigrant workers (1 - UG - Security companies)</v>
      </c>
      <c r="G352" t="str">
        <f>IF([1]Allegations!T354="","",[1]Allegations!T354)</f>
        <v>Number unknown</v>
      </c>
      <c r="H352" t="str">
        <f>IF([1]Allegations!X354="","",[1]Allegations!X354)</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Ben, reported to Amnesty Intl. he had worked 18 months without a day off. In early 2021, he was unwell and stayed in the workers' accommodation as he was unable to work; his supervisor told him he could not take a day off, gave him a verbal warning and deducted two days' wages.</v>
      </c>
      <c r="I352" s="1" t="str">
        <f>IF([1]Allegations!K354="","",[1]Allegations!K354)</f>
        <v>Health: General (including workplace health &amp; safety);Intimidation &amp; Threats;Non-payment of Wages</v>
      </c>
      <c r="J352" t="str">
        <f>IF([1]Allegations!C354="","",[1]Allegations!C354)</f>
        <v/>
      </c>
      <c r="K352" t="str">
        <f>IF([1]Allegations!F354="","",[1]Allegations!F354)</f>
        <v/>
      </c>
      <c r="L352" t="str">
        <f>IF([1]Allegations!G354="","",[1]Allegations!G354)</f>
        <v/>
      </c>
      <c r="M352" t="str">
        <f>IF([1]Allegations!H354="","",[1]Allegations!H354)</f>
        <v/>
      </c>
      <c r="N352" t="str">
        <f>IF([1]Allegations!I354="","",[1]Allegations!I354)</f>
        <v/>
      </c>
      <c r="O352" s="1" t="str">
        <f>IF([1]Allegations!J354="","",[1]Allegations!J354)</f>
        <v>Not Reported (Employer - Security companies)</v>
      </c>
      <c r="P352" t="str">
        <f>IF([1]Allegations!N354="","",[1]Allegations!N354)</f>
        <v>Yes</v>
      </c>
      <c r="Q352" t="str">
        <f>IF([1]Allegations!O354="","",[1]Allegations!O354)</f>
        <v>Amnesty Intl.</v>
      </c>
      <c r="R352" s="18" t="str">
        <f>IF(AND([1]Allegations!R354="",[1]Allegations!P354=""),"",IF(AND(NOT([1]Allegations!R354=""),[1]Allegations!P354=""),HYPERLINK([1]Allegations!R354),HYPERLINK([1]Allegations!P354)))</f>
        <v>https://www.business-humanrights.org/en/latest-news/qatar-unfinished-path-to-kafala-reforms-leaves-mainly-african-workers-in-the-security-sector-susceptible-to-forced-labour-says-amnesty-incl-cos-comments/</v>
      </c>
      <c r="S352" s="1" t="str">
        <f>IF([1]Allegations!Q354="","",[1]Allegations!Q354)</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2" t="str">
        <f t="shared" si="45"/>
        <v>x</v>
      </c>
      <c r="U352" t="str">
        <f t="shared" si="46"/>
        <v/>
      </c>
      <c r="V352" t="str">
        <f t="shared" si="47"/>
        <v>x</v>
      </c>
      <c r="W352" t="str">
        <f t="shared" si="48"/>
        <v/>
      </c>
      <c r="X352" t="str">
        <f t="shared" si="49"/>
        <v>x</v>
      </c>
      <c r="Y352" t="str">
        <f t="shared" si="50"/>
        <v/>
      </c>
      <c r="Z352" t="str">
        <f t="shared" si="51"/>
        <v/>
      </c>
      <c r="AA352" s="1" t="str">
        <f t="shared" si="52"/>
        <v/>
      </c>
      <c r="AB352" s="19" t="str">
        <f t="shared" si="53"/>
        <v>Security companies</v>
      </c>
    </row>
    <row r="353" spans="1:28" x14ac:dyDescent="0.25">
      <c r="A353" s="1">
        <f>[1]Allegations!V355</f>
        <v>2779</v>
      </c>
      <c r="B353" t="str">
        <f>IF([1]Allegations!S355="Location unknown","Location unknown",VLOOKUP([1]Allegations!S355,[1]!map_alpha2[#Data],2,FALSE))</f>
        <v>Qatar</v>
      </c>
      <c r="C353" s="17">
        <f>IF([1]Allegations!U355="","",[1]Allegations!U355)</f>
        <v>44657</v>
      </c>
      <c r="D353" s="18" t="str">
        <f>IF([1]Allegations!B355="","",HYPERLINK([1]Allegations!B355))</f>
        <v>https://www.business-humanrights.org/en/latest-news/they-think-that-were-machines-forced-labour-and-other-abuse-of-migrant-workers-in-qatars-private-security-sector/</v>
      </c>
      <c r="E353" t="str">
        <f>IF([1]Allegations!M355="","",[1]Allegations!M355)</f>
        <v>NGO</v>
      </c>
      <c r="F353" t="str">
        <f>IF([1]Allegations!L355="","",[1]Allegations!L355)</f>
        <v>Migrant &amp; immigrant workers (1 - BD - Security companies)</v>
      </c>
      <c r="G353" t="str">
        <f>IF([1]Allegations!T355="","",[1]Allegations!T355)</f>
        <v>Number unknown</v>
      </c>
      <c r="H353" t="str">
        <f>IF([1]Allegations!X355="","",[1]Allegations!X355)</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Bangladeshi guard, Abdul, reported to Amnesty Intl. that he had not had a day of rest in three years.</v>
      </c>
      <c r="I353" s="1" t="str">
        <f>IF([1]Allegations!K355="","",[1]Allegations!K355)</f>
        <v>Health: General (including workplace health &amp; safety)</v>
      </c>
      <c r="J353" t="str">
        <f>IF([1]Allegations!C355="","",[1]Allegations!C355)</f>
        <v/>
      </c>
      <c r="K353" t="str">
        <f>IF([1]Allegations!F355="","",[1]Allegations!F355)</f>
        <v/>
      </c>
      <c r="L353" t="str">
        <f>IF([1]Allegations!G355="","",[1]Allegations!G355)</f>
        <v/>
      </c>
      <c r="M353" t="str">
        <f>IF([1]Allegations!H355="","",[1]Allegations!H355)</f>
        <v/>
      </c>
      <c r="N353" t="str">
        <f>IF([1]Allegations!I355="","",[1]Allegations!I355)</f>
        <v/>
      </c>
      <c r="O353" s="1" t="str">
        <f>IF([1]Allegations!J355="","",[1]Allegations!J355)</f>
        <v>Not Reported (Employer - Security companies)</v>
      </c>
      <c r="P353" t="str">
        <f>IF([1]Allegations!N355="","",[1]Allegations!N355)</f>
        <v>Yes</v>
      </c>
      <c r="Q353" t="str">
        <f>IF([1]Allegations!O355="","",[1]Allegations!O355)</f>
        <v>Amnesty Intl.</v>
      </c>
      <c r="R353" s="18" t="str">
        <f>IF(AND([1]Allegations!R355="",[1]Allegations!P355=""),"",IF(AND(NOT([1]Allegations!R355=""),[1]Allegations!P355=""),HYPERLINK([1]Allegations!R355),HYPERLINK([1]Allegations!P355)))</f>
        <v>https://www.business-humanrights.org/en/latest-news/qatar-unfinished-path-to-kafala-reforms-leaves-mainly-african-workers-in-the-security-sector-susceptible-to-forced-labour-says-amnesty-incl-cos-comments/</v>
      </c>
      <c r="S353" s="1" t="str">
        <f>IF([1]Allegations!Q355="","",[1]Allegations!Q355)</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3" t="str">
        <f t="shared" si="45"/>
        <v/>
      </c>
      <c r="U353" t="str">
        <f t="shared" si="46"/>
        <v/>
      </c>
      <c r="V353" t="str">
        <f t="shared" si="47"/>
        <v>x</v>
      </c>
      <c r="W353" t="str">
        <f t="shared" si="48"/>
        <v/>
      </c>
      <c r="X353" t="str">
        <f t="shared" si="49"/>
        <v/>
      </c>
      <c r="Y353" t="str">
        <f t="shared" si="50"/>
        <v/>
      </c>
      <c r="Z353" t="str">
        <f t="shared" si="51"/>
        <v/>
      </c>
      <c r="AA353" s="1" t="str">
        <f t="shared" si="52"/>
        <v/>
      </c>
      <c r="AB353" s="19" t="str">
        <f t="shared" si="53"/>
        <v>Security companies</v>
      </c>
    </row>
    <row r="354" spans="1:28" x14ac:dyDescent="0.25">
      <c r="A354" s="1">
        <f>[1]Allegations!V356</f>
        <v>2776</v>
      </c>
      <c r="B354" t="str">
        <f>IF([1]Allegations!S356="Location unknown","Location unknown",VLOOKUP([1]Allegations!S356,[1]!map_alpha2[#Data],2,FALSE))</f>
        <v>Qatar</v>
      </c>
      <c r="C354" s="17">
        <f>IF([1]Allegations!U356="","",[1]Allegations!U356)</f>
        <v>44657</v>
      </c>
      <c r="D354" s="18" t="str">
        <f>IF([1]Allegations!B356="","",HYPERLINK([1]Allegations!B356))</f>
        <v>https://www.business-humanrights.org/en/latest-news/they-think-that-were-machines-forced-labour-and-other-abuse-of-migrant-workers-in-qatars-private-security-sector/</v>
      </c>
      <c r="E354" t="str">
        <f>IF([1]Allegations!M356="","",[1]Allegations!M356)</f>
        <v>NGO</v>
      </c>
      <c r="F354" t="str">
        <f>IF([1]Allegations!L356="","",[1]Allegations!L356)</f>
        <v>Migrant &amp; immigrant workers (1 - UG - Security companies)</v>
      </c>
      <c r="G354" t="str">
        <f>IF([1]Allegations!T356="","",[1]Allegations!T356)</f>
        <v>Number unknown</v>
      </c>
      <c r="H354" t="str">
        <f>IF([1]Allegations!X356="","",[1]Allegations!X356)</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Jacob, was deployed to a high-profile sports and leisure facility in Doha as well as Khalifa International Stadium, a World Cup venue. His salary was deducted due to taking sick days following his COVID-19 vaccine and he was not permitted his weekly rest day. Jacob also reported that his employer retained his passport.</v>
      </c>
      <c r="I354" s="1" t="str">
        <f>IF([1]Allegations!K356="","",[1]Allegations!K356)</f>
        <v>Health: General (including workplace health &amp; safety);Non-payment of Wages;Withholding Passports</v>
      </c>
      <c r="J354" t="str">
        <f>IF([1]Allegations!C356="","",[1]Allegations!C356)</f>
        <v/>
      </c>
      <c r="K354" t="str">
        <f>IF([1]Allegations!F356="","",[1]Allegations!F356)</f>
        <v/>
      </c>
      <c r="L354" t="str">
        <f>IF([1]Allegations!G356="","",[1]Allegations!G356)</f>
        <v>Khalifa International Stadium (Client)</v>
      </c>
      <c r="M354" t="str">
        <f>IF([1]Allegations!H356="","",[1]Allegations!H356)</f>
        <v>Doha</v>
      </c>
      <c r="N354" t="str">
        <f>IF([1]Allegations!I356="","",[1]Allegations!I356)</f>
        <v>Sports and venues</v>
      </c>
      <c r="O354" s="1" t="str">
        <f>IF([1]Allegations!J356="","",[1]Allegations!J356)</f>
        <v>Not Reported (Client - Sports: General);Not Reported (Employer - Security companies)</v>
      </c>
      <c r="P354" t="str">
        <f>IF([1]Allegations!N356="","",[1]Allegations!N356)</f>
        <v>Yes</v>
      </c>
      <c r="Q354" t="str">
        <f>IF([1]Allegations!O356="","",[1]Allegations!O356)</f>
        <v>Amnesty Intl.</v>
      </c>
      <c r="R354" s="18" t="str">
        <f>IF(AND([1]Allegations!R356="",[1]Allegations!P356=""),"",IF(AND(NOT([1]Allegations!R356=""),[1]Allegations!P356=""),HYPERLINK([1]Allegations!R356),HYPERLINK([1]Allegations!P356)))</f>
        <v>https://www.business-humanrights.org/en/latest-news/qatar-unfinished-path-to-kafala-reforms-leaves-mainly-african-workers-in-the-security-sector-susceptible-to-forced-labour-says-amnesty-incl-cos-comments/</v>
      </c>
      <c r="S354" s="1" t="str">
        <f>IF([1]Allegations!Q356="","",[1]Allegations!Q356)</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4" t="str">
        <f t="shared" si="45"/>
        <v>x</v>
      </c>
      <c r="U354" t="str">
        <f t="shared" si="46"/>
        <v>x</v>
      </c>
      <c r="V354" t="str">
        <f t="shared" si="47"/>
        <v>x</v>
      </c>
      <c r="W354" t="str">
        <f t="shared" si="48"/>
        <v/>
      </c>
      <c r="X354" t="str">
        <f t="shared" si="49"/>
        <v/>
      </c>
      <c r="Y354" t="str">
        <f t="shared" si="50"/>
        <v/>
      </c>
      <c r="Z354" t="str">
        <f t="shared" si="51"/>
        <v/>
      </c>
      <c r="AA354" s="1" t="str">
        <f t="shared" si="52"/>
        <v/>
      </c>
      <c r="AB354" s="19" t="str">
        <f t="shared" si="53"/>
        <v>;Sports and venues;Sports: General;Security companies</v>
      </c>
    </row>
    <row r="355" spans="1:28" x14ac:dyDescent="0.25">
      <c r="A355" s="1">
        <f>[1]Allegations!V357</f>
        <v>2773</v>
      </c>
      <c r="B355" t="str">
        <f>IF([1]Allegations!S357="Location unknown","Location unknown",VLOOKUP([1]Allegations!S357,[1]!map_alpha2[#Data],2,FALSE))</f>
        <v>Qatar</v>
      </c>
      <c r="C355" s="17">
        <f>IF([1]Allegations!U357="","",[1]Allegations!U357)</f>
        <v>44657</v>
      </c>
      <c r="D355" s="18" t="str">
        <f>IF([1]Allegations!B357="","",HYPERLINK([1]Allegations!B357))</f>
        <v>https://www.business-humanrights.org/en/latest-news/they-think-that-were-machines-forced-labour-and-other-abuse-of-migrant-workers-in-qatars-private-security-sector/</v>
      </c>
      <c r="E355" t="str">
        <f>IF([1]Allegations!M357="","",[1]Allegations!M357)</f>
        <v>NGO</v>
      </c>
      <c r="F355" t="str">
        <f>IF([1]Allegations!L357="","",[1]Allegations!L357)</f>
        <v>Migrant &amp; immigrant workers (1 - KE - Security companies)</v>
      </c>
      <c r="G355" t="str">
        <f>IF([1]Allegations!T357="","",[1]Allegations!T357)</f>
        <v>Number unknown</v>
      </c>
      <c r="H355" t="str">
        <f>IF([1]Allegations!X357="","",[1]Allegations!X357)</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 _x000D_
_x000D_
Kenyan worker Caleb was deployed at the FIFA Club World Cup and the Arabian Gulf Cup in 2019, during which his company denied him a day off. He had also paid USD900 to a recruitment agency in Kenya before arriving. The company reportedly housed guards in cramped accommodation with 10 workers sharing a room, made guards work excessive hours, threatened them with salary deductions and fined them for mistakes, while they worked outside without shelter.</v>
      </c>
      <c r="I355" s="1" t="str">
        <f>IF([1]Allegations!K357="","",[1]Allegations!K357)</f>
        <v>Health: General (including workplace health &amp; safety);Intimidation &amp; Threats;Non-payment of Wages;Precarious/unsuitable living conditions</v>
      </c>
      <c r="J355" t="str">
        <f>IF([1]Allegations!C357="","",[1]Allegations!C357)</f>
        <v>FIFA (Client)</v>
      </c>
      <c r="K355" t="str">
        <f>IF([1]Allegations!F357="","",[1]Allegations!F357)</f>
        <v>Sports teams, clubs &amp; leagues</v>
      </c>
      <c r="L355" t="str">
        <f>IF([1]Allegations!G357="","",[1]Allegations!G357)</f>
        <v>FIFA Club World Cup (Client)</v>
      </c>
      <c r="M355" t="str">
        <f>IF([1]Allegations!H357="","",[1]Allegations!H357)</f>
        <v>Multiple locations</v>
      </c>
      <c r="N355" t="str">
        <f>IF([1]Allegations!I357="","",[1]Allegations!I357)</f>
        <v>Sports and venues</v>
      </c>
      <c r="O355" s="1" t="str">
        <f>IF([1]Allegations!J357="","",[1]Allegations!J357)</f>
        <v>Not Reported (Client - Hotel);Not Reported (Employer - Security companies)</v>
      </c>
      <c r="P355" t="str">
        <f>IF([1]Allegations!N357="","",[1]Allegations!N357)</f>
        <v>No</v>
      </c>
      <c r="Q355" t="str">
        <f>IF([1]Allegations!O357="","",[1]Allegations!O357)</f>
        <v/>
      </c>
      <c r="R355" s="18" t="str">
        <f>IF(AND([1]Allegations!R357="",[1]Allegations!P357=""),"",IF(AND(NOT([1]Allegations!R357=""),[1]Allegations!P357=""),HYPERLINK([1]Allegations!R357),HYPERLINK([1]Allegations!P357)))</f>
        <v/>
      </c>
      <c r="S355" s="1" t="str">
        <f>IF([1]Allegations!Q357="","",[1]Allegations!Q357)</f>
        <v>When his security company deployed him to an international hotel chain, Caleb's employer gave him a weekly day off. Reportedly, this change only occurred because hotel management had requested additional guards to be deployed to allow all on-site workers to have rest days.</v>
      </c>
      <c r="T355" t="str">
        <f t="shared" si="45"/>
        <v>x</v>
      </c>
      <c r="U355" t="str">
        <f t="shared" si="46"/>
        <v/>
      </c>
      <c r="V355" t="str">
        <f t="shared" si="47"/>
        <v>x</v>
      </c>
      <c r="W355" t="str">
        <f t="shared" si="48"/>
        <v>x</v>
      </c>
      <c r="X355" t="str">
        <f t="shared" si="49"/>
        <v>x</v>
      </c>
      <c r="Y355" t="str">
        <f t="shared" si="50"/>
        <v/>
      </c>
      <c r="Z355" t="str">
        <f t="shared" si="51"/>
        <v/>
      </c>
      <c r="AA355" s="1" t="str">
        <f t="shared" si="52"/>
        <v/>
      </c>
      <c r="AB355" s="19" t="str">
        <f t="shared" si="53"/>
        <v>Sports teams, clubs &amp; leagues;Sports and venues;Hotel;Security companies</v>
      </c>
    </row>
    <row r="356" spans="1:28" x14ac:dyDescent="0.25">
      <c r="A356" s="1">
        <f>[1]Allegations!V358</f>
        <v>2775</v>
      </c>
      <c r="B356" t="str">
        <f>IF([1]Allegations!S358="Location unknown","Location unknown",VLOOKUP([1]Allegations!S358,[1]!map_alpha2[#Data],2,FALSE))</f>
        <v>Qatar</v>
      </c>
      <c r="C356" s="17">
        <f>IF([1]Allegations!U358="","",[1]Allegations!U358)</f>
        <v>44657</v>
      </c>
      <c r="D356" s="18" t="str">
        <f>IF([1]Allegations!B358="","",HYPERLINK([1]Allegations!B358))</f>
        <v>https://www.business-humanrights.org/en/latest-news/they-think-that-were-machines-forced-labour-and-other-abuse-of-migrant-workers-in-qatars-private-security-sector/</v>
      </c>
      <c r="E356" t="str">
        <f>IF([1]Allegations!M358="","",[1]Allegations!M358)</f>
        <v>NGO</v>
      </c>
      <c r="F356" t="str">
        <f>IF([1]Allegations!L358="","",[1]Allegations!L358)</f>
        <v>Migrant &amp; immigrant workers (1 - UG - Security companies)</v>
      </c>
      <c r="G356" t="str">
        <f>IF([1]Allegations!T358="","",[1]Allegations!T358)</f>
        <v>Number unknown</v>
      </c>
      <c r="H356" t="str">
        <f>IF([1]Allegations!X358="","",[1]Allegations!X358)</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Ugandan guard Zeke reported a number of issues including cramped accommodation, withheld passports, excessive working hours to complete training on four hours sleep, and salary deductions. He was deployed to an unnamed sports facility, FIFA Club World Cup and Education City Stadium, a World Cup venue.</v>
      </c>
      <c r="I356" s="1" t="str">
        <f>IF([1]Allegations!K358="","",[1]Allegations!K358)</f>
        <v>Health: General (including workplace health &amp; safety);Non-payment of Wages;Precarious/unsuitable living conditions;Withholding Passports</v>
      </c>
      <c r="J356" t="str">
        <f>IF([1]Allegations!C358="","",[1]Allegations!C358)</f>
        <v>FIFA (Client)</v>
      </c>
      <c r="K356" t="str">
        <f>IF([1]Allegations!F358="","",[1]Allegations!F358)</f>
        <v>Sports teams, clubs &amp; leagues</v>
      </c>
      <c r="L356" t="str">
        <f>IF([1]Allegations!G358="","",[1]Allegations!G358)</f>
        <v>Education City Stadium (Client);FIFA Club World Cup (Client)</v>
      </c>
      <c r="M356" t="str">
        <f>IF([1]Allegations!H358="","",[1]Allegations!H358)</f>
        <v>Al Rayyan;Multiple locations</v>
      </c>
      <c r="N356" t="str">
        <f>IF([1]Allegations!I358="","",[1]Allegations!I358)</f>
        <v>Sports and venues</v>
      </c>
      <c r="O356" s="1" t="str">
        <f>IF([1]Allegations!J358="","",[1]Allegations!J358)</f>
        <v>Not Reported (Employer - Security companies)</v>
      </c>
      <c r="P356" t="str">
        <f>IF([1]Allegations!N358="","",[1]Allegations!N358)</f>
        <v>Yes</v>
      </c>
      <c r="Q356" t="str">
        <f>IF([1]Allegations!O358="","",[1]Allegations!O358)</f>
        <v>NGO - Amnesty International</v>
      </c>
      <c r="R356" s="18" t="str">
        <f>IF(AND([1]Allegations!R358="",[1]Allegations!P358=""),"",IF(AND(NOT([1]Allegations!R358=""),[1]Allegations!P358=""),HYPERLINK([1]Allegations!R358),HYPERLINK([1]Allegations!P358)))</f>
        <v>https://www.business-humanrights.org/en/latest-news/qatar-unfinished-path-to-kafala-reforms-leaves-mainly-african-workers-in-the-security-sector-susceptible-to-forced-labour-says-amnesty-incl-cos-comments/</v>
      </c>
      <c r="S356" s="1" t="str">
        <f>IF([1]Allegations!Q358="","",[1]Allegations!Q358)</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6" t="str">
        <f t="shared" si="45"/>
        <v>x</v>
      </c>
      <c r="U356" t="str">
        <f t="shared" si="46"/>
        <v>x</v>
      </c>
      <c r="V356" t="str">
        <f t="shared" si="47"/>
        <v>x</v>
      </c>
      <c r="W356" t="str">
        <f t="shared" si="48"/>
        <v>x</v>
      </c>
      <c r="X356" t="str">
        <f t="shared" si="49"/>
        <v/>
      </c>
      <c r="Y356" t="str">
        <f t="shared" si="50"/>
        <v/>
      </c>
      <c r="Z356" t="str">
        <f t="shared" si="51"/>
        <v/>
      </c>
      <c r="AA356" s="1" t="str">
        <f t="shared" si="52"/>
        <v/>
      </c>
      <c r="AB356" s="19" t="str">
        <f t="shared" si="53"/>
        <v>Sports teams, clubs &amp; leagues;Sports and venues;Security companies</v>
      </c>
    </row>
    <row r="357" spans="1:28" x14ac:dyDescent="0.25">
      <c r="A357" s="1">
        <f>[1]Allegations!V359</f>
        <v>2777</v>
      </c>
      <c r="B357" t="str">
        <f>IF([1]Allegations!S359="Location unknown","Location unknown",VLOOKUP([1]Allegations!S359,[1]!map_alpha2[#Data],2,FALSE))</f>
        <v>Qatar</v>
      </c>
      <c r="C357" s="17">
        <f>IF([1]Allegations!U359="","",[1]Allegations!U359)</f>
        <v>44657</v>
      </c>
      <c r="D357" s="18" t="str">
        <f>IF([1]Allegations!B359="","",HYPERLINK([1]Allegations!B359))</f>
        <v>https://www.business-humanrights.org/en/latest-news/they-think-that-were-machines-forced-labour-and-other-abuse-of-migrant-workers-in-qatars-private-security-sector/</v>
      </c>
      <c r="E357" t="str">
        <f>IF([1]Allegations!M359="","",[1]Allegations!M359)</f>
        <v>NGO</v>
      </c>
      <c r="F357" t="str">
        <f>IF([1]Allegations!L359="","",[1]Allegations!L359)</f>
        <v>Migrant &amp; immigrant workers (1 - UG - Security companies)</v>
      </c>
      <c r="G357" t="str">
        <f>IF([1]Allegations!T359="","",[1]Allegations!T359)</f>
        <v>Number unknown</v>
      </c>
      <c r="H357" t="str">
        <f>IF([1]Allegations!X359="","",[1]Allegations!X359)</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Ugandan guard, Edson, was deployed at a sports facility. He was only occasionally granted rest days and it was difficult to obtain permission; he reported that his company subjected workers to overtime and deducted salaries if workers refused to be deployed. He also experienced racism, that sub-Saharan Africans "couldn't access the best location", such as banks.</v>
      </c>
      <c r="I357" s="1" t="str">
        <f>IF([1]Allegations!K359="","",[1]Allegations!K359)</f>
        <v>Health: General (including workplace health &amp; safety);Intimidation &amp; Threats;Non-payment of Wages;Racial/ethnic/caste/origin discrimination</v>
      </c>
      <c r="J357" t="str">
        <f>IF([1]Allegations!C359="","",[1]Allegations!C359)</f>
        <v/>
      </c>
      <c r="K357" t="str">
        <f>IF([1]Allegations!F359="","",[1]Allegations!F359)</f>
        <v/>
      </c>
      <c r="L357" t="str">
        <f>IF([1]Allegations!G359="","",[1]Allegations!G359)</f>
        <v/>
      </c>
      <c r="M357" t="str">
        <f>IF([1]Allegations!H359="","",[1]Allegations!H359)</f>
        <v/>
      </c>
      <c r="N357" t="str">
        <f>IF([1]Allegations!I359="","",[1]Allegations!I359)</f>
        <v/>
      </c>
      <c r="O357" s="1" t="str">
        <f>IF([1]Allegations!J359="","",[1]Allegations!J359)</f>
        <v>Not Reported (Client - Sports: General);Not Reported (Employer - Security companies)</v>
      </c>
      <c r="P357" t="str">
        <f>IF([1]Allegations!N359="","",[1]Allegations!N359)</f>
        <v>No</v>
      </c>
      <c r="Q357" t="str">
        <f>IF([1]Allegations!O359="","",[1]Allegations!O359)</f>
        <v/>
      </c>
      <c r="R357" s="18" t="str">
        <f>IF(AND([1]Allegations!R359="",[1]Allegations!P359=""),"",IF(AND(NOT([1]Allegations!R359=""),[1]Allegations!P359=""),HYPERLINK([1]Allegations!R359),HYPERLINK([1]Allegations!P359)))</f>
        <v>https://www.business-humanrights.org/en/latest-news/qatar-unfinished-path-to-kafala-reforms-leaves-mainly-african-workers-in-the-security-sector-susceptible-to-forced-labour-says-amnesty-incl-cos-comments/</v>
      </c>
      <c r="S357" s="1" t="str">
        <f>IF([1]Allegations!Q359="","",[1]Allegations!Q359)</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7" t="str">
        <f t="shared" si="45"/>
        <v>x</v>
      </c>
      <c r="U357" t="str">
        <f t="shared" si="46"/>
        <v/>
      </c>
      <c r="V357" t="str">
        <f t="shared" si="47"/>
        <v>x</v>
      </c>
      <c r="W357" t="str">
        <f t="shared" si="48"/>
        <v/>
      </c>
      <c r="X357" t="str">
        <f t="shared" si="49"/>
        <v>x</v>
      </c>
      <c r="Y357" t="str">
        <f t="shared" si="50"/>
        <v/>
      </c>
      <c r="Z357" t="str">
        <f t="shared" si="51"/>
        <v/>
      </c>
      <c r="AA357" s="1" t="str">
        <f t="shared" si="52"/>
        <v/>
      </c>
      <c r="AB357" s="19" t="str">
        <f t="shared" si="53"/>
        <v>Sports: General;Security companies</v>
      </c>
    </row>
    <row r="358" spans="1:28" x14ac:dyDescent="0.25">
      <c r="A358" s="1">
        <f>[1]Allegations!V360</f>
        <v>2778</v>
      </c>
      <c r="B358" t="str">
        <f>IF([1]Allegations!S360="Location unknown","Location unknown",VLOOKUP([1]Allegations!S360,[1]!map_alpha2[#Data],2,FALSE))</f>
        <v>Qatar</v>
      </c>
      <c r="C358" s="17">
        <f>IF([1]Allegations!U360="","",[1]Allegations!U360)</f>
        <v>44657</v>
      </c>
      <c r="D358" s="18" t="str">
        <f>IF([1]Allegations!B360="","",HYPERLINK([1]Allegations!B360))</f>
        <v>https://www.business-humanrights.org/en/latest-news/they-think-that-were-machines-forced-labour-and-other-abuse-of-migrant-workers-in-qatars-private-security-sector/</v>
      </c>
      <c r="E358" t="str">
        <f>IF([1]Allegations!M360="","",[1]Allegations!M360)</f>
        <v>NGO</v>
      </c>
      <c r="F358" t="str">
        <f>IF([1]Allegations!L360="","",[1]Allegations!L360)</f>
        <v>Migrant &amp; immigrant workers (1 - KE - Security companies)</v>
      </c>
      <c r="G358" t="str">
        <f>IF([1]Allegations!T360="","",[1]Allegations!T360)</f>
        <v>Number unknown</v>
      </c>
      <c r="H358" t="str">
        <f>IF([1]Allegations!X360="","",[1]Allegations!X360)</f>
        <v>In April 2022, Amnesty International issued a report on its investigation into Qatar's security sector, unearthing patterns of abuse amounting to forced labour including racial discrimination, no rest days, payment of recruitment fees, withholding passports and lack of overtime pay. 13 of the 34 interviewed described barriers to changing jobs. Half the workers reported employers deducting amounts from salaries for penalties for “misdemeanours” and difficult and potentially dangerous working conditions, including outside working without access to air-conditioning during the summer months. Substandard accommodation and discrimination were also cited._x000D_
_x000D_
One Kenyan guard, Matthew, was deployed to an international supermarket chain. He could not recall ever having had a day off for the past two years. He also reported that if workers tried to "fight" for their rights they are either terminated or sign a new contract with unfavourable terms.</v>
      </c>
      <c r="I358" s="1" t="str">
        <f>IF([1]Allegations!K360="","",[1]Allegations!K360)</f>
        <v>Health: General (including workplace health &amp; safety);Intimidation &amp; Threats;Unfair Dismissal</v>
      </c>
      <c r="J358" t="str">
        <f>IF([1]Allegations!C360="","",[1]Allegations!C360)</f>
        <v/>
      </c>
      <c r="K358" t="str">
        <f>IF([1]Allegations!F360="","",[1]Allegations!F360)</f>
        <v/>
      </c>
      <c r="L358" t="str">
        <f>IF([1]Allegations!G360="","",[1]Allegations!G360)</f>
        <v/>
      </c>
      <c r="M358" t="str">
        <f>IF([1]Allegations!H360="","",[1]Allegations!H360)</f>
        <v/>
      </c>
      <c r="N358" t="str">
        <f>IF([1]Allegations!I360="","",[1]Allegations!I360)</f>
        <v/>
      </c>
      <c r="O358" s="1" t="str">
        <f>IF([1]Allegations!J360="","",[1]Allegations!J360)</f>
        <v>Not Reported (Client - Retail);Not Reported (Employer - Security companies)</v>
      </c>
      <c r="P358" t="str">
        <f>IF([1]Allegations!N360="","",[1]Allegations!N360)</f>
        <v>Yes</v>
      </c>
      <c r="Q358" t="str">
        <f>IF([1]Allegations!O360="","",[1]Allegations!O360)</f>
        <v>Amnesty Intl.</v>
      </c>
      <c r="R358" s="18" t="str">
        <f>IF(AND([1]Allegations!R360="",[1]Allegations!P360=""),"",IF(AND(NOT([1]Allegations!R360=""),[1]Allegations!P360=""),HYPERLINK([1]Allegations!R360),HYPERLINK([1]Allegations!P360)))</f>
        <v>https://www.business-humanrights.org/en/latest-news/qatar-unfinished-path-to-kafala-reforms-leaves-mainly-african-workers-in-the-security-sector-susceptible-to-forced-labour-says-amnesty-incl-cos-comments/</v>
      </c>
      <c r="S358" s="1" t="str">
        <f>IF([1]Allegations!Q360="","",[1]Allegations!Q360)</f>
        <v>None reported. Amnesty Intl. invited FIFA and the Supreme Committee for Delivery &amp; Legacy to respond to the allegations in the report; the Supreme Committee's response can be read in full. FIFA provided a letter outlining its general approach to due diligence, though Amnesty Intl. reported they did not address the allegations.</v>
      </c>
      <c r="T358" t="str">
        <f t="shared" si="45"/>
        <v>x</v>
      </c>
      <c r="U358" t="str">
        <f t="shared" si="46"/>
        <v/>
      </c>
      <c r="V358" t="str">
        <f t="shared" si="47"/>
        <v>x</v>
      </c>
      <c r="W358" t="str">
        <f t="shared" si="48"/>
        <v/>
      </c>
      <c r="X358" t="str">
        <f t="shared" si="49"/>
        <v>x</v>
      </c>
      <c r="Y358" t="str">
        <f t="shared" si="50"/>
        <v/>
      </c>
      <c r="Z358" t="str">
        <f t="shared" si="51"/>
        <v/>
      </c>
      <c r="AA358" s="1" t="str">
        <f t="shared" si="52"/>
        <v/>
      </c>
      <c r="AB358" s="19" t="str">
        <f t="shared" si="53"/>
        <v>Retail;Security companies</v>
      </c>
    </row>
    <row r="359" spans="1:28" x14ac:dyDescent="0.25">
      <c r="A359" s="1">
        <f>[1]Allegations!V361</f>
        <v>2762</v>
      </c>
      <c r="B359" t="str">
        <f>IF([1]Allegations!S361="Location unknown","Location unknown",VLOOKUP([1]Allegations!S361,[1]!map_alpha2[#Data],2,FALSE))</f>
        <v>Qatar</v>
      </c>
      <c r="C359" s="17">
        <f>IF([1]Allegations!U361="","",[1]Allegations!U361)</f>
        <v>44629</v>
      </c>
      <c r="D359" s="18" t="str">
        <f>IF([1]Allegations!B361="","",HYPERLINK([1]Allegations!B361))</f>
        <v>https://www.business-humanrights.org/en/latest-news/qatar-hamad-medical-corp-responds-to-migrant-rightsorg-report-that-400-medical-other-staff-at-vaccination-centre-face-delayed-wages-of-two-months-phcc-did-not-respond/</v>
      </c>
      <c r="E359" t="str">
        <f>IF([1]Allegations!M361="","",[1]Allegations!M361)</f>
        <v>NGO</v>
      </c>
      <c r="F359" t="str">
        <f>IF([1]Allegations!L361="","",[1]Allegations!L361)</f>
        <v>Migrant &amp; immigrant workers (Unknown Number - IN - Health care);Migrant &amp; immigrant workers (Unknown Number - PH - Health care)</v>
      </c>
      <c r="G359">
        <f>IF([1]Allegations!T361="","",[1]Allegations!T361)</f>
        <v>400</v>
      </c>
      <c r="H359" t="str">
        <f>IF([1]Allegations!X361="","",[1]Allegations!X361)</f>
        <v>Around 400 workers at vaccination centre Bu Garn have reportedly not received their wages for a couple of months. Employees started working at this centre since its opening in January 2022 in lieu of another vaccination centre which most of the employees used to work at as well, and where they also faced salary delays.</v>
      </c>
      <c r="I359" s="1" t="str">
        <f>IF([1]Allegations!K361="","",[1]Allegations!K361)</f>
        <v>Non-payment of Wages</v>
      </c>
      <c r="J359" t="str">
        <f>IF([1]Allegations!C361="","",[1]Allegations!C361)</f>
        <v>Hamad Medical Corporation (Employer);Primary Health Care Corporation (PHCC) (Partner)</v>
      </c>
      <c r="K359" t="str">
        <f>IF([1]Allegations!F361="","",[1]Allegations!F361)</f>
        <v>Health care;Health Sector: General</v>
      </c>
      <c r="L359" t="str">
        <f>IF([1]Allegations!G361="","",[1]Allegations!G361)</f>
        <v/>
      </c>
      <c r="M359" t="str">
        <f>IF([1]Allegations!H361="","",[1]Allegations!H361)</f>
        <v/>
      </c>
      <c r="N359" t="str">
        <f>IF([1]Allegations!I361="","",[1]Allegations!I361)</f>
        <v/>
      </c>
      <c r="O359" s="1" t="str">
        <f>IF([1]Allegations!J361="","",[1]Allegations!J361)</f>
        <v/>
      </c>
      <c r="P359" t="str">
        <f>IF([1]Allegations!N361="","",[1]Allegations!N361)</f>
        <v>Yes</v>
      </c>
      <c r="Q359" t="str">
        <f>IF([1]Allegations!O361="","",[1]Allegations!O361)</f>
        <v>Migrant-Rights.org</v>
      </c>
      <c r="R359" s="18" t="str">
        <f>IF(AND([1]Allegations!R361="",[1]Allegations!P361=""),"",IF(AND(NOT([1]Allegations!R361=""),[1]Allegations!P361=""),HYPERLINK([1]Allegations!R361),HYPERLINK([1]Allegations!P361)))</f>
        <v>https://www.migrant-rights.org/wp-content/uploads/2022/03/HMC-repsonse-to-Migrant-Rights-article-.pdf</v>
      </c>
      <c r="S359" s="1" t="str">
        <f>IF([1]Allegations!Q361="","",[1]Allegations!Q361)</f>
        <v>Migrant-Rights.org sought response from both Hamad Medical Corporation and Primary Health Care Corporation to the allegation; HMC provided a response which can be read in full. PHCC did not respond.</v>
      </c>
      <c r="T359" t="str">
        <f t="shared" si="45"/>
        <v>x</v>
      </c>
      <c r="U359" t="str">
        <f t="shared" si="46"/>
        <v/>
      </c>
      <c r="V359" t="str">
        <f t="shared" si="47"/>
        <v/>
      </c>
      <c r="W359" t="str">
        <f t="shared" si="48"/>
        <v/>
      </c>
      <c r="X359" t="str">
        <f t="shared" si="49"/>
        <v/>
      </c>
      <c r="Y359" t="str">
        <f t="shared" si="50"/>
        <v/>
      </c>
      <c r="Z359" t="str">
        <f t="shared" si="51"/>
        <v/>
      </c>
      <c r="AA359" s="1" t="str">
        <f t="shared" si="52"/>
        <v/>
      </c>
      <c r="AB359" s="19" t="str">
        <f t="shared" si="53"/>
        <v>Health care;Health Sector: General</v>
      </c>
    </row>
    <row r="360" spans="1:28" x14ac:dyDescent="0.25">
      <c r="A360" s="1">
        <f>[1]Allegations!V363</f>
        <v>2340</v>
      </c>
      <c r="B360" t="str">
        <f>IF([1]Allegations!S363="Location unknown","Location unknown",VLOOKUP([1]Allegations!S363,[1]!map_alpha2[#Data],2,FALSE))</f>
        <v>Qatar</v>
      </c>
      <c r="C360" s="17">
        <f>IF([1]Allegations!U363="","",[1]Allegations!U363)</f>
        <v>43922</v>
      </c>
      <c r="D360" s="18" t="str">
        <f>IF([1]Allegations!B363="","",HYPERLINK([1]Allegations!B363))</f>
        <v>https://www.business-humanrights.org/en/latest-news/the-cost-of-contagion-the-consequences-of-covid-19-for-migrant-workers-in-the-gulf-2/</v>
      </c>
      <c r="E360" t="str">
        <f>IF([1]Allegations!M363="","",[1]Allegations!M363)</f>
        <v>NGO</v>
      </c>
      <c r="F360" t="str">
        <f>IF([1]Allegations!L363="","",[1]Allegations!L363)</f>
        <v>Migrant &amp; immigrant workers (Unknown Number - Unknown Location - Construction)</v>
      </c>
      <c r="G360" t="str">
        <f>IF([1]Allegations!T363="","",[1]Allegations!T363)</f>
        <v>Number unknown</v>
      </c>
      <c r="H360" t="str">
        <f>IF([1]Allegations!X363="","",[1]Allegations!X363)</f>
        <v>In November 2020, NGO Equidem launched a report highlighting the impact of COVID-19 on migrant workers in Saudi Arabia, Qatar and UAE, based on 206 interviews with workers. One worker from Nepal told Equidem that he had not received any information from his company about COVID-19.</v>
      </c>
      <c r="I360" s="1" t="str">
        <f>IF([1]Allegations!K363="","",[1]Allegations!K363)</f>
        <v>Health: General (including workplace health &amp; safety)</v>
      </c>
      <c r="J360" t="str">
        <f>IF([1]Allegations!C363="","",[1]Allegations!C363)</f>
        <v/>
      </c>
      <c r="K360" t="str">
        <f>IF([1]Allegations!F363="","",[1]Allegations!F363)</f>
        <v/>
      </c>
      <c r="L360" t="str">
        <f>IF([1]Allegations!G363="","",[1]Allegations!G363)</f>
        <v/>
      </c>
      <c r="M360" t="str">
        <f>IF([1]Allegations!H363="","",[1]Allegations!H363)</f>
        <v/>
      </c>
      <c r="N360" t="str">
        <f>IF([1]Allegations!I363="","",[1]Allegations!I363)</f>
        <v/>
      </c>
      <c r="O360" s="1" t="str">
        <f>IF([1]Allegations!J363="","",[1]Allegations!J363)</f>
        <v>Not Reported (Employer - Construction)</v>
      </c>
      <c r="P360" t="str">
        <f>IF([1]Allegations!N363="","",[1]Allegations!N363)</f>
        <v>No</v>
      </c>
      <c r="Q360" t="str">
        <f>IF([1]Allegations!O363="","",[1]Allegations!O363)</f>
        <v/>
      </c>
      <c r="R360" s="18" t="str">
        <f>IF(AND([1]Allegations!R363="",[1]Allegations!P363=""),"",IF(AND(NOT([1]Allegations!R363=""),[1]Allegations!P363=""),HYPERLINK([1]Allegations!R363),HYPERLINK([1]Allegations!P363)))</f>
        <v/>
      </c>
      <c r="S360" s="1" t="str">
        <f>IF([1]Allegations!Q363="","",[1]Allegations!Q363)</f>
        <v>None reported.</v>
      </c>
      <c r="T360" t="str">
        <f t="shared" si="45"/>
        <v/>
      </c>
      <c r="U360" t="str">
        <f t="shared" si="46"/>
        <v/>
      </c>
      <c r="V360" t="str">
        <f t="shared" si="47"/>
        <v>x</v>
      </c>
      <c r="W360" t="str">
        <f t="shared" si="48"/>
        <v/>
      </c>
      <c r="X360" t="str">
        <f t="shared" si="49"/>
        <v/>
      </c>
      <c r="Y360" t="str">
        <f t="shared" si="50"/>
        <v/>
      </c>
      <c r="Z360" t="str">
        <f t="shared" si="51"/>
        <v/>
      </c>
      <c r="AA360" s="1" t="str">
        <f t="shared" si="52"/>
        <v/>
      </c>
      <c r="AB360" s="19" t="str">
        <f t="shared" si="53"/>
        <v>Construction</v>
      </c>
    </row>
    <row r="361" spans="1:28" x14ac:dyDescent="0.25">
      <c r="A361" s="1">
        <f>[1]Allegations!V364</f>
        <v>2343</v>
      </c>
      <c r="B361" t="str">
        <f>IF([1]Allegations!S364="Location unknown","Location unknown",VLOOKUP([1]Allegations!S364,[1]!map_alpha2[#Data],2,FALSE))</f>
        <v>Qatar</v>
      </c>
      <c r="C361" s="17">
        <f>IF([1]Allegations!U364="","",[1]Allegations!U364)</f>
        <v>44075</v>
      </c>
      <c r="D361" s="18" t="str">
        <f>IF([1]Allegations!B364="","",HYPERLINK([1]Allegations!B364))</f>
        <v>https://www.business-humanrights.org/en/latest-news/the-cost-of-contagion-the-consequences-of-covid-19-for-migrant-workers-in-the-gulf-2/</v>
      </c>
      <c r="E361" t="str">
        <f>IF([1]Allegations!M364="","",[1]Allegations!M364)</f>
        <v>NGO</v>
      </c>
      <c r="F361" t="str">
        <f>IF([1]Allegations!L364="","",[1]Allegations!L364)</f>
        <v>Migrant &amp; immigrant workers (Unknown Number - Unknown Location - Construction)</v>
      </c>
      <c r="G361" t="str">
        <f>IF([1]Allegations!T364="","",[1]Allegations!T364)</f>
        <v>Number unknown</v>
      </c>
      <c r="H361" t="str">
        <f>IF([1]Allegations!X364="","",[1]Allegations!X364)</f>
        <v>In November 2020, NGO Equidem launched a report highlighting the impact of COVID-19 on migrant workers in Saudi Arabia, Qatar and UAE, based on 206 interviews with workers. Harsh, an Indian construction worker, said he was scared to go back to work because of the risk of getting infected but the company insisted that we go back to work. He said: "We did not have any safety kits like masks or sanitizers. The company did not even provide masks."</v>
      </c>
      <c r="I361" s="1" t="str">
        <f>IF([1]Allegations!K364="","",[1]Allegations!K364)</f>
        <v>Health: General (including workplace health &amp; safety)</v>
      </c>
      <c r="J361" t="str">
        <f>IF([1]Allegations!C364="","",[1]Allegations!C364)</f>
        <v/>
      </c>
      <c r="K361" t="str">
        <f>IF([1]Allegations!F364="","",[1]Allegations!F364)</f>
        <v/>
      </c>
      <c r="L361" t="str">
        <f>IF([1]Allegations!G364="","",[1]Allegations!G364)</f>
        <v/>
      </c>
      <c r="M361" t="str">
        <f>IF([1]Allegations!H364="","",[1]Allegations!H364)</f>
        <v/>
      </c>
      <c r="N361" t="str">
        <f>IF([1]Allegations!I364="","",[1]Allegations!I364)</f>
        <v/>
      </c>
      <c r="O361" s="1" t="str">
        <f>IF([1]Allegations!J364="","",[1]Allegations!J364)</f>
        <v>Not Reported (Employer - Construction)</v>
      </c>
      <c r="P361" t="str">
        <f>IF([1]Allegations!N364="","",[1]Allegations!N364)</f>
        <v>No</v>
      </c>
      <c r="Q361" t="str">
        <f>IF([1]Allegations!O364="","",[1]Allegations!O364)</f>
        <v/>
      </c>
      <c r="R361" s="18" t="str">
        <f>IF(AND([1]Allegations!R364="",[1]Allegations!P364=""),"",IF(AND(NOT([1]Allegations!R364=""),[1]Allegations!P364=""),HYPERLINK([1]Allegations!R364),HYPERLINK([1]Allegations!P364)))</f>
        <v/>
      </c>
      <c r="S361" s="1" t="str">
        <f>IF([1]Allegations!Q364="","",[1]Allegations!Q364)</f>
        <v>None reported.</v>
      </c>
      <c r="T361" t="str">
        <f t="shared" si="45"/>
        <v/>
      </c>
      <c r="U361" t="str">
        <f t="shared" si="46"/>
        <v/>
      </c>
      <c r="V361" t="str">
        <f t="shared" si="47"/>
        <v>x</v>
      </c>
      <c r="W361" t="str">
        <f t="shared" si="48"/>
        <v/>
      </c>
      <c r="X361" t="str">
        <f t="shared" si="49"/>
        <v/>
      </c>
      <c r="Y361" t="str">
        <f t="shared" si="50"/>
        <v/>
      </c>
      <c r="Z361" t="str">
        <f t="shared" si="51"/>
        <v/>
      </c>
      <c r="AA361" s="1" t="str">
        <f t="shared" si="52"/>
        <v/>
      </c>
      <c r="AB361" s="19" t="str">
        <f t="shared" si="53"/>
        <v>Construction</v>
      </c>
    </row>
    <row r="362" spans="1:28" x14ac:dyDescent="0.25">
      <c r="A362" s="1">
        <f>[1]Allegations!V365</f>
        <v>2348</v>
      </c>
      <c r="B362" t="str">
        <f>IF([1]Allegations!S365="Location unknown","Location unknown",VLOOKUP([1]Allegations!S365,[1]!map_alpha2[#Data],2,FALSE))</f>
        <v>Qatar</v>
      </c>
      <c r="C362" s="17">
        <f>IF([1]Allegations!U365="","",[1]Allegations!U365)</f>
        <v>44013</v>
      </c>
      <c r="D362" s="18" t="str">
        <f>IF([1]Allegations!B365="","",HYPERLINK([1]Allegations!B365))</f>
        <v>https://www.business-humanrights.org/en/latest-news/the-cost-of-contagion-the-consequences-of-covid-19-for-migrant-workers-in-the-gulf-2/</v>
      </c>
      <c r="E362" t="str">
        <f>IF([1]Allegations!M365="","",[1]Allegations!M365)</f>
        <v>NGO</v>
      </c>
      <c r="F362" t="str">
        <f>IF([1]Allegations!L365="","",[1]Allegations!L365)</f>
        <v>Migrant &amp; immigrant workers (Unknown Number - Unknown Location - Construction)</v>
      </c>
      <c r="G362">
        <f>IF([1]Allegations!T365="","",[1]Allegations!T365)</f>
        <v>1</v>
      </c>
      <c r="H362" t="str">
        <f>IF([1]Allegations!X365="","",[1]Allegations!X365)</f>
        <v>In November 2020, NGO Equidem launched a report highlighting the impact of COVID-19 on migrant workers in Saudi Arabia, Qatar and UAE, based on 206 interviews with workers. Karan, a duct installer who was nearing the end of his contract. “I want to go home but I do not have money to buy plane tickets. The company has not paid my end of service settlement and remaining salary. I am worried that I will not be able to go home to my family".</v>
      </c>
      <c r="I362" s="1" t="str">
        <f>IF([1]Allegations!K365="","",[1]Allegations!K365)</f>
        <v>Non-payment of Wages;Restricted Mobility</v>
      </c>
      <c r="J362" t="str">
        <f>IF([1]Allegations!C365="","",[1]Allegations!C365)</f>
        <v/>
      </c>
      <c r="K362" t="str">
        <f>IF([1]Allegations!F365="","",[1]Allegations!F365)</f>
        <v/>
      </c>
      <c r="L362" t="str">
        <f>IF([1]Allegations!G365="","",[1]Allegations!G365)</f>
        <v/>
      </c>
      <c r="M362" t="str">
        <f>IF([1]Allegations!H365="","",[1]Allegations!H365)</f>
        <v/>
      </c>
      <c r="N362" t="str">
        <f>IF([1]Allegations!I365="","",[1]Allegations!I365)</f>
        <v/>
      </c>
      <c r="O362" s="1" t="str">
        <f>IF([1]Allegations!J365="","",[1]Allegations!J365)</f>
        <v>Not Reported (Employer - Construction)</v>
      </c>
      <c r="P362" t="str">
        <f>IF([1]Allegations!N365="","",[1]Allegations!N365)</f>
        <v>No</v>
      </c>
      <c r="Q362" t="str">
        <f>IF([1]Allegations!O365="","",[1]Allegations!O365)</f>
        <v/>
      </c>
      <c r="R362" s="18" t="str">
        <f>IF(AND([1]Allegations!R365="",[1]Allegations!P365=""),"",IF(AND(NOT([1]Allegations!R365=""),[1]Allegations!P365=""),HYPERLINK([1]Allegations!R365),HYPERLINK([1]Allegations!P365)))</f>
        <v/>
      </c>
      <c r="S362" s="1" t="str">
        <f>IF([1]Allegations!Q365="","",[1]Allegations!Q365)</f>
        <v>None reported.</v>
      </c>
      <c r="T362" t="str">
        <f t="shared" si="45"/>
        <v>x</v>
      </c>
      <c r="U362" t="str">
        <f t="shared" si="46"/>
        <v>x</v>
      </c>
      <c r="V362" t="str">
        <f t="shared" si="47"/>
        <v/>
      </c>
      <c r="W362" t="str">
        <f t="shared" si="48"/>
        <v/>
      </c>
      <c r="X362" t="str">
        <f t="shared" si="49"/>
        <v/>
      </c>
      <c r="Y362" t="str">
        <f t="shared" si="50"/>
        <v/>
      </c>
      <c r="Z362" t="str">
        <f t="shared" si="51"/>
        <v/>
      </c>
      <c r="AA362" s="1" t="str">
        <f t="shared" si="52"/>
        <v/>
      </c>
      <c r="AB362" s="19" t="str">
        <f t="shared" si="53"/>
        <v>Construction</v>
      </c>
    </row>
    <row r="363" spans="1:28" x14ac:dyDescent="0.25">
      <c r="A363" s="1">
        <f>[1]Allegations!V366</f>
        <v>2353</v>
      </c>
      <c r="B363" t="str">
        <f>IF([1]Allegations!S366="Location unknown","Location unknown",VLOOKUP([1]Allegations!S366,[1]!map_alpha2[#Data],2,FALSE))</f>
        <v>Qatar</v>
      </c>
      <c r="C363" s="17">
        <f>IF([1]Allegations!U366="","",[1]Allegations!U366)</f>
        <v>44155</v>
      </c>
      <c r="D363" s="18" t="str">
        <f>IF([1]Allegations!B366="","",HYPERLINK([1]Allegations!B366))</f>
        <v>https://www.business-humanrights.org/en/latest-news/abolish-absconding-charges/</v>
      </c>
      <c r="E363" t="str">
        <f>IF([1]Allegations!M366="","",[1]Allegations!M366)</f>
        <v>NGO</v>
      </c>
      <c r="F363" t="str">
        <f>IF([1]Allegations!L366="","",[1]Allegations!L366)</f>
        <v>Migrant &amp; immigrant workers (1 - LK - Transport: General)</v>
      </c>
      <c r="G363">
        <f>IF([1]Allegations!T366="","",[1]Allegations!T366)</f>
        <v>1</v>
      </c>
      <c r="H363" t="str">
        <f>IF([1]Allegations!X366="","",[1]Allegations!X366)</f>
        <v>In November 2020, Migrant Rights launched a campaign to raise awareness of the punitive use of absconding charges filed against employees with the aim of abolishing them. One case study describes how a worker from Sri Lanka arrived to work as a limousine driver but instead of receiving basic pay, food allowance, accommodation and medical cover, he was given a car by the company but instead of a salary would have to pay a monthly fee from what he earnt on rides. His passport was taken away, he received no wages and in January 2020 the car was taken away from him as he failed to pay the monthly fee. His Qatar ID expired and he had an absconding charge filed against him.</v>
      </c>
      <c r="I363" s="1" t="str">
        <f>IF([1]Allegations!K366="","",[1]Allegations!K366)</f>
        <v>Intimidation &amp; Threats;Non-payment of Wages;Restricted Mobility;Withholding Passports</v>
      </c>
      <c r="J363" t="str">
        <f>IF([1]Allegations!C366="","",[1]Allegations!C366)</f>
        <v/>
      </c>
      <c r="K363" t="str">
        <f>IF([1]Allegations!F366="","",[1]Allegations!F366)</f>
        <v/>
      </c>
      <c r="L363" t="str">
        <f>IF([1]Allegations!G366="","",[1]Allegations!G366)</f>
        <v/>
      </c>
      <c r="M363" t="str">
        <f>IF([1]Allegations!H366="","",[1]Allegations!H366)</f>
        <v/>
      </c>
      <c r="N363" t="str">
        <f>IF([1]Allegations!I366="","",[1]Allegations!I366)</f>
        <v/>
      </c>
      <c r="O363" s="1" t="str">
        <f>IF([1]Allegations!J366="","",[1]Allegations!J366)</f>
        <v>Not Reported (Employer - Transport: General)</v>
      </c>
      <c r="P363" t="str">
        <f>IF([1]Allegations!N366="","",[1]Allegations!N366)</f>
        <v>No</v>
      </c>
      <c r="Q363" t="str">
        <f>IF([1]Allegations!O366="","",[1]Allegations!O366)</f>
        <v/>
      </c>
      <c r="R363" s="18" t="str">
        <f>IF(AND([1]Allegations!R366="",[1]Allegations!P366=""),"",IF(AND(NOT([1]Allegations!R366=""),[1]Allegations!P366=""),HYPERLINK([1]Allegations!R366),HYPERLINK([1]Allegations!P366)))</f>
        <v/>
      </c>
      <c r="S363" s="1" t="str">
        <f>IF([1]Allegations!Q366="","",[1]Allegations!Q366)</f>
        <v>He was referred to a court where he had to clear the absconding charge against him before applying for a sponsorship transfer. He did not have proper interpretation and two days before he was due to appear he developed appendicitis and had emergency surgery. The hospital reported him to the authorities, he was detained and deported.</v>
      </c>
      <c r="T363" t="str">
        <f t="shared" si="45"/>
        <v>x</v>
      </c>
      <c r="U363" t="str">
        <f t="shared" si="46"/>
        <v>x</v>
      </c>
      <c r="V363" t="str">
        <f t="shared" si="47"/>
        <v/>
      </c>
      <c r="W363" t="str">
        <f t="shared" si="48"/>
        <v/>
      </c>
      <c r="X363" t="str">
        <f t="shared" si="49"/>
        <v>x</v>
      </c>
      <c r="Y363" t="str">
        <f t="shared" si="50"/>
        <v/>
      </c>
      <c r="Z363" t="str">
        <f t="shared" si="51"/>
        <v/>
      </c>
      <c r="AA363" s="1" t="str">
        <f t="shared" si="52"/>
        <v/>
      </c>
      <c r="AB363" s="19" t="str">
        <f t="shared" si="53"/>
        <v>Transport: General</v>
      </c>
    </row>
    <row r="364" spans="1:28" x14ac:dyDescent="0.25">
      <c r="A364" s="1">
        <f>[1]Allegations!V367</f>
        <v>2366</v>
      </c>
      <c r="B364" t="str">
        <f>IF([1]Allegations!S367="Location unknown","Location unknown",VLOOKUP([1]Allegations!S367,[1]!map_alpha2[#Data],2,FALSE))</f>
        <v>Qatar</v>
      </c>
      <c r="C364" s="17">
        <f>IF([1]Allegations!U367="","",[1]Allegations!U367)</f>
        <v>44195</v>
      </c>
      <c r="D364" s="18" t="str">
        <f>IF([1]Allegations!B367="","",HYPERLINK([1]Allegations!B367))</f>
        <v>https://www.business-humanrights.org/en/latest-news/qatar-data-on-labour-complaints-suggests-recent-reforms-have-yet-to-take-effect-in-practice/</v>
      </c>
      <c r="E364" t="str">
        <f>IF([1]Allegations!M367="","",[1]Allegations!M367)</f>
        <v>News outlet</v>
      </c>
      <c r="F364" t="str">
        <f>IF([1]Allegations!L367="","",[1]Allegations!L367)</f>
        <v>Migrant &amp; immigrant workers (1 - IN - Tourism)</v>
      </c>
      <c r="G364">
        <f>IF([1]Allegations!T367="","",[1]Allegations!T367)</f>
        <v>20</v>
      </c>
      <c r="H364" t="str">
        <f>IF([1]Allegations!X367="","",[1]Allegations!X367)</f>
        <v>In December 2020, the News Minute reported on a case of 20 staff at a travel company in Qatar who were laid off during the COVID-19 lockdown earlier in the year. At least one worker reported that he had been waiting for salary since January by the end of March and consequently the workers were dependent on charitable aid for food.</v>
      </c>
      <c r="I364" s="1" t="str">
        <f>IF([1]Allegations!K367="","",[1]Allegations!K367)</f>
        <v>Non-payment of Wages;Right to food</v>
      </c>
      <c r="J364" t="str">
        <f>IF([1]Allegations!C367="","",[1]Allegations!C367)</f>
        <v/>
      </c>
      <c r="K364" t="str">
        <f>IF([1]Allegations!F367="","",[1]Allegations!F367)</f>
        <v/>
      </c>
      <c r="L364" t="str">
        <f>IF([1]Allegations!G367="","",[1]Allegations!G367)</f>
        <v/>
      </c>
      <c r="M364" t="str">
        <f>IF([1]Allegations!H367="","",[1]Allegations!H367)</f>
        <v/>
      </c>
      <c r="N364" t="str">
        <f>IF([1]Allegations!I367="","",[1]Allegations!I367)</f>
        <v/>
      </c>
      <c r="O364" s="1" t="str">
        <f>IF([1]Allegations!J367="","",[1]Allegations!J367)</f>
        <v>Not Reported (Employer - Tourism)</v>
      </c>
      <c r="P364" t="str">
        <f>IF([1]Allegations!N367="","",[1]Allegations!N367)</f>
        <v>No</v>
      </c>
      <c r="Q364" t="str">
        <f>IF([1]Allegations!O367="","",[1]Allegations!O367)</f>
        <v/>
      </c>
      <c r="R364" s="18" t="str">
        <f>IF(AND([1]Allegations!R367="",[1]Allegations!P367=""),"",IF(AND(NOT([1]Allegations!R367=""),[1]Allegations!P367=""),HYPERLINK([1]Allegations!R367),HYPERLINK([1]Allegations!P367)))</f>
        <v/>
      </c>
      <c r="S364" s="1" t="str">
        <f>IF([1]Allegations!Q367="","",[1]Allegations!Q367)</f>
        <v>The workers complained to their Embassy but did not receive a response. At least one worker had been able to return home by the July but was still awaiting salary.</v>
      </c>
      <c r="T364" t="str">
        <f t="shared" si="45"/>
        <v>x</v>
      </c>
      <c r="U364" t="str">
        <f t="shared" si="46"/>
        <v/>
      </c>
      <c r="V364" t="str">
        <f t="shared" si="47"/>
        <v/>
      </c>
      <c r="W364" t="str">
        <f t="shared" si="48"/>
        <v>x</v>
      </c>
      <c r="X364" t="str">
        <f t="shared" si="49"/>
        <v/>
      </c>
      <c r="Y364" t="str">
        <f t="shared" si="50"/>
        <v/>
      </c>
      <c r="Z364" t="str">
        <f t="shared" si="51"/>
        <v/>
      </c>
      <c r="AA364" s="1" t="str">
        <f t="shared" si="52"/>
        <v/>
      </c>
      <c r="AB364" s="19" t="str">
        <f t="shared" si="53"/>
        <v>Tourism</v>
      </c>
    </row>
    <row r="365" spans="1:28" x14ac:dyDescent="0.25">
      <c r="A365" s="1">
        <f>[1]Allegations!V368</f>
        <v>2368</v>
      </c>
      <c r="B365" t="str">
        <f>IF([1]Allegations!S368="Location unknown","Location unknown",VLOOKUP([1]Allegations!S368,[1]!map_alpha2[#Data],2,FALSE))</f>
        <v>Qatar</v>
      </c>
      <c r="C365" s="17">
        <f>IF([1]Allegations!U368="","",[1]Allegations!U368)</f>
        <v>44195</v>
      </c>
      <c r="D365" s="18" t="str">
        <f>IF([1]Allegations!B368="","",HYPERLINK([1]Allegations!B368))</f>
        <v>https://www.business-humanrights.org/en/latest-news/qatar-data-on-labour-complaints-suggests-recent-reforms-have-yet-to-take-effect-in-practice/</v>
      </c>
      <c r="E365" t="str">
        <f>IF([1]Allegations!M368="","",[1]Allegations!M368)</f>
        <v>News outlet</v>
      </c>
      <c r="F365" t="str">
        <f>IF([1]Allegations!L368="","",[1]Allegations!L368)</f>
        <v>Migrant &amp; immigrant workers (1 - IN - Security companies)</v>
      </c>
      <c r="G365" t="str">
        <f>IF([1]Allegations!T368="","",[1]Allegations!T368)</f>
        <v>Number unknown</v>
      </c>
      <c r="H365" t="str">
        <f>IF([1]Allegations!X368="","",[1]Allegations!X368)</f>
        <v>In December 2020, the News Minute reported that employers were "twisting" the recent labour reforms Qatar had enacted. One security guard told the reported that their employer had reduced wages to meet the new minimum wage and stopped providing a food allowance, despite the law requiring this if it is not provided directly. The company is also not providing a rent allowance.</v>
      </c>
      <c r="I365" s="1" t="str">
        <f>IF([1]Allegations!K368="","",[1]Allegations!K368)</f>
        <v>Precarious/unsuitable living conditions;Right to food</v>
      </c>
      <c r="J365" t="str">
        <f>IF([1]Allegations!C368="","",[1]Allegations!C368)</f>
        <v/>
      </c>
      <c r="K365" t="str">
        <f>IF([1]Allegations!F368="","",[1]Allegations!F368)</f>
        <v/>
      </c>
      <c r="L365" t="str">
        <f>IF([1]Allegations!G368="","",[1]Allegations!G368)</f>
        <v/>
      </c>
      <c r="M365" t="str">
        <f>IF([1]Allegations!H368="","",[1]Allegations!H368)</f>
        <v/>
      </c>
      <c r="N365" t="str">
        <f>IF([1]Allegations!I368="","",[1]Allegations!I368)</f>
        <v/>
      </c>
      <c r="O365" s="1" t="str">
        <f>IF([1]Allegations!J368="","",[1]Allegations!J368)</f>
        <v>Not Reported (Employer - Security companies)</v>
      </c>
      <c r="P365" t="str">
        <f>IF([1]Allegations!N368="","",[1]Allegations!N368)</f>
        <v>No</v>
      </c>
      <c r="Q365" t="str">
        <f>IF([1]Allegations!O368="","",[1]Allegations!O368)</f>
        <v/>
      </c>
      <c r="R365" s="18" t="str">
        <f>IF(AND([1]Allegations!R368="",[1]Allegations!P368=""),"",IF(AND(NOT([1]Allegations!R368=""),[1]Allegations!P368=""),HYPERLINK([1]Allegations!R368),HYPERLINK([1]Allegations!P368)))</f>
        <v/>
      </c>
      <c r="S365" s="1" t="str">
        <f>IF([1]Allegations!Q368="","",[1]Allegations!Q368)</f>
        <v>None reported.</v>
      </c>
      <c r="T365" t="str">
        <f t="shared" si="45"/>
        <v/>
      </c>
      <c r="U365" t="str">
        <f t="shared" si="46"/>
        <v/>
      </c>
      <c r="V365" t="str">
        <f t="shared" si="47"/>
        <v/>
      </c>
      <c r="W365" t="str">
        <f t="shared" si="48"/>
        <v>x</v>
      </c>
      <c r="X365" t="str">
        <f t="shared" si="49"/>
        <v/>
      </c>
      <c r="Y365" t="str">
        <f t="shared" si="50"/>
        <v/>
      </c>
      <c r="Z365" t="str">
        <f t="shared" si="51"/>
        <v/>
      </c>
      <c r="AA365" s="1" t="str">
        <f t="shared" si="52"/>
        <v/>
      </c>
      <c r="AB365" s="19" t="str">
        <f t="shared" si="53"/>
        <v>Security companies</v>
      </c>
    </row>
    <row r="366" spans="1:28" x14ac:dyDescent="0.25">
      <c r="A366" s="1">
        <f>[1]Allegations!V369</f>
        <v>2448</v>
      </c>
      <c r="B366" t="str">
        <f>IF([1]Allegations!S369="Location unknown","Location unknown",VLOOKUP([1]Allegations!S369,[1]!map_alpha2[#Data],2,FALSE))</f>
        <v>Qatar</v>
      </c>
      <c r="C366" s="17">
        <f>IF([1]Allegations!U369="","",[1]Allegations!U369)</f>
        <v>44434</v>
      </c>
      <c r="D366" s="18" t="str">
        <f>IF([1]Allegations!B369="","",HYPERLINK([1]Allegations!B369))</f>
        <v>https://www.business-humanrights.org/en/latest-news/qatar-in-the-prime-of-their-lives-qatars-failure-to-investigate-remedy-and-prevent-migrant-workers-deaths/</v>
      </c>
      <c r="E366" t="str">
        <f>IF([1]Allegations!M369="","",[1]Allegations!M369)</f>
        <v>NGO</v>
      </c>
      <c r="F366" t="str">
        <f>IF([1]Allegations!L369="","",[1]Allegations!L369)</f>
        <v>Migrant &amp; immigrant workers (1 - BD - Construction)</v>
      </c>
      <c r="G366">
        <f>IF([1]Allegations!T369="","",[1]Allegations!T369)</f>
        <v>1</v>
      </c>
      <c r="H366" t="str">
        <f>IF([1]Allegations!X369="","",[1]Allegations!X369)</f>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Bangladeshi worker, Sujan Miah, who was working as a pipe fitter on a project in the desert. The report says that Sujan died on 24 September 2020 when he was 32 years old. His death certificate issued by the Qatari authorities, 6 days after his passing, doesn’t provide information on the cause of death; it only describes the cause of death as “acute heart failure due to natural causes”. _x000D_
_x000D_
The Sujan’s brother told AI that he was generally healthy before his death and that he had passed a medical assessment in Dhaka prior to his travel to Qatar. However, he used to work outside and that his working conditions were not good. The temperature exceeded 40°C during the four days before his death. There was no restriction on outdoor work at the time, despite the extreme heat. _x000D_
_x000D_
Sujan’s brother further told Amnesty International that his brother borrowed 300,000 Bangladeshi taka (approx. USD 3,500) so that he can pay the cost of a work visa for Qatar which was 450,000 Bangladeshi taka (USD 5,250).</v>
      </c>
      <c r="I366" s="1" t="str">
        <f>IF([1]Allegations!K369="","",[1]Allegations!K369)</f>
        <v>Deaths;Health: General (including workplace health &amp; safety);Recruitment Fees</v>
      </c>
      <c r="J366" t="str">
        <f>IF([1]Allegations!C369="","",[1]Allegations!C369)</f>
        <v/>
      </c>
      <c r="K366" t="str">
        <f>IF([1]Allegations!F369="","",[1]Allegations!F369)</f>
        <v/>
      </c>
      <c r="L366" t="str">
        <f>IF([1]Allegations!G369="","",[1]Allegations!G369)</f>
        <v/>
      </c>
      <c r="M366" t="str">
        <f>IF([1]Allegations!H369="","",[1]Allegations!H369)</f>
        <v/>
      </c>
      <c r="N366" t="str">
        <f>IF([1]Allegations!I369="","",[1]Allegations!I369)</f>
        <v/>
      </c>
      <c r="O366" s="1" t="str">
        <f>IF([1]Allegations!J369="","",[1]Allegations!J369)</f>
        <v>Not Reported (Employer - Construction)</v>
      </c>
      <c r="P366" t="str">
        <f>IF([1]Allegations!N369="","",[1]Allegations!N369)</f>
        <v>No</v>
      </c>
      <c r="Q366" t="str">
        <f>IF([1]Allegations!O369="","",[1]Allegations!O369)</f>
        <v/>
      </c>
      <c r="R366" s="18" t="str">
        <f>IF(AND([1]Allegations!R369="",[1]Allegations!P369=""),"",IF(AND(NOT([1]Allegations!R369=""),[1]Allegations!P369=""),HYPERLINK([1]Allegations!R369),HYPERLINK([1]Allegations!P369)))</f>
        <v/>
      </c>
      <c r="S366" s="1" t="str">
        <f>IF([1]Allegations!Q369="","",[1]Allegations!Q369)</f>
        <v>The worker’s family received 300,000 Bangladeshi Taka (approx. USD 3,540) from the Bangladeshi Welfare Board in financial assistance and 35,000 Bangladeshi Taka (Approx. USD 413) for funeral and transportation costs.</v>
      </c>
      <c r="T366" t="str">
        <f t="shared" si="45"/>
        <v>x</v>
      </c>
      <c r="U366" t="str">
        <f t="shared" si="46"/>
        <v/>
      </c>
      <c r="V366" t="str">
        <f t="shared" si="47"/>
        <v>x</v>
      </c>
      <c r="W366" t="str">
        <f t="shared" si="48"/>
        <v/>
      </c>
      <c r="X366" t="str">
        <f t="shared" si="49"/>
        <v/>
      </c>
      <c r="Y366" t="str">
        <f t="shared" si="50"/>
        <v/>
      </c>
      <c r="Z366" t="str">
        <f t="shared" si="51"/>
        <v/>
      </c>
      <c r="AA366" s="1" t="str">
        <f t="shared" si="52"/>
        <v>x</v>
      </c>
      <c r="AB366" s="19" t="str">
        <f t="shared" si="53"/>
        <v>Construction</v>
      </c>
    </row>
    <row r="367" spans="1:28" x14ac:dyDescent="0.25">
      <c r="A367" s="1">
        <f>[1]Allegations!V370</f>
        <v>2449</v>
      </c>
      <c r="B367" t="str">
        <f>IF([1]Allegations!S370="Location unknown","Location unknown",VLOOKUP([1]Allegations!S370,[1]!map_alpha2[#Data],2,FALSE))</f>
        <v>Qatar</v>
      </c>
      <c r="C367" s="17">
        <f>IF([1]Allegations!U370="","",[1]Allegations!U370)</f>
        <v>44434</v>
      </c>
      <c r="D367" s="18" t="str">
        <f>IF([1]Allegations!B370="","",HYPERLINK([1]Allegations!B370))</f>
        <v>https://www.business-humanrights.org/en/latest-news/qatar-in-the-prime-of-their-lives-qatars-failure-to-investigate-remedy-and-prevent-migrant-workers-deaths/</v>
      </c>
      <c r="E367" t="str">
        <f>IF([1]Allegations!M370="","",[1]Allegations!M370)</f>
        <v>NGO</v>
      </c>
      <c r="F367" t="str">
        <f>IF([1]Allegations!L370="","",[1]Allegations!L370)</f>
        <v>Migrant &amp; immigrant workers (1 - BD - Construction)</v>
      </c>
      <c r="G367">
        <f>IF([1]Allegations!T370="","",[1]Allegations!T370)</f>
        <v>1</v>
      </c>
      <c r="H367" t="str">
        <f>IF([1]Allegations!X370="","",[1]Allegations!X370)</f>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Bangladeshi worker, Mohammad Kaochar Khan, who was working as a plasterer on a construction site when he died, on 15 November 2017, at the age of 34. His death certificate issued by the Qatari authorities on 20 November doesn’t provide information on the cause of death, it only describes the cause of death as “acute heart failure due to natural causes”. _x000D_
_x000D_
Mohammad’s brother told Amnesty International that Mohammad had passed a medical assessment in Dhaka prior to his travel to Qatar, and that they believed that he was in a good health at the time of his death. The family sold a land and took out a loan in order to partly fund the 350,000 Bangladeshi taka (approx. USD 4,130) that Mohammad paid in recruitment fees. He added that Mohammad’s employers have sent all due wages, they didn't send the end-of -service benefit that the family believed he was owed.</v>
      </c>
      <c r="I367" s="1" t="str">
        <f>IF([1]Allegations!K370="","",[1]Allegations!K370)</f>
        <v>Deaths;Health: General (including workplace health &amp; safety);Non-payment of Wages;Recruitment Fees</v>
      </c>
      <c r="J367" t="str">
        <f>IF([1]Allegations!C370="","",[1]Allegations!C370)</f>
        <v/>
      </c>
      <c r="K367" t="str">
        <f>IF([1]Allegations!F370="","",[1]Allegations!F370)</f>
        <v/>
      </c>
      <c r="L367" t="str">
        <f>IF([1]Allegations!G370="","",[1]Allegations!G370)</f>
        <v/>
      </c>
      <c r="M367" t="str">
        <f>IF([1]Allegations!H370="","",[1]Allegations!H370)</f>
        <v/>
      </c>
      <c r="N367" t="str">
        <f>IF([1]Allegations!I370="","",[1]Allegations!I370)</f>
        <v/>
      </c>
      <c r="O367" s="1" t="str">
        <f>IF([1]Allegations!J370="","",[1]Allegations!J370)</f>
        <v>Not Reported (Employer - Construction)</v>
      </c>
      <c r="P367" t="str">
        <f>IF([1]Allegations!N370="","",[1]Allegations!N370)</f>
        <v>No</v>
      </c>
      <c r="Q367" t="str">
        <f>IF([1]Allegations!O370="","",[1]Allegations!O370)</f>
        <v/>
      </c>
      <c r="R367" s="18" t="str">
        <f>IF(AND([1]Allegations!R370="",[1]Allegations!P370=""),"",IF(AND(NOT([1]Allegations!R370=""),[1]Allegations!P370=""),HYPERLINK([1]Allegations!R370),HYPERLINK([1]Allegations!P370)))</f>
        <v/>
      </c>
      <c r="S367" s="1" t="str">
        <f>IF([1]Allegations!Q370="","",[1]Allegations!Q370)</f>
        <v>The worker’s family received form the Bangladeshi Welfare Board 35,000 Bangladeshi taka (approx. USD 413) to cover his burial and transportation costs and a financial assistance of 300,000 Bangladeshi taka (approx.. USD 3,540).</v>
      </c>
      <c r="T367" t="str">
        <f t="shared" si="45"/>
        <v>x</v>
      </c>
      <c r="U367" t="str">
        <f t="shared" si="46"/>
        <v/>
      </c>
      <c r="V367" t="str">
        <f t="shared" si="47"/>
        <v>x</v>
      </c>
      <c r="W367" t="str">
        <f t="shared" si="48"/>
        <v/>
      </c>
      <c r="X367" t="str">
        <f t="shared" si="49"/>
        <v/>
      </c>
      <c r="Y367" t="str">
        <f t="shared" si="50"/>
        <v/>
      </c>
      <c r="Z367" t="str">
        <f t="shared" si="51"/>
        <v/>
      </c>
      <c r="AA367" s="1" t="str">
        <f t="shared" si="52"/>
        <v>x</v>
      </c>
      <c r="AB367" s="19" t="str">
        <f t="shared" si="53"/>
        <v>Construction</v>
      </c>
    </row>
    <row r="368" spans="1:28" x14ac:dyDescent="0.25">
      <c r="A368" s="1">
        <f>[1]Allegations!V371</f>
        <v>2450</v>
      </c>
      <c r="B368" t="str">
        <f>IF([1]Allegations!S371="Location unknown","Location unknown",VLOOKUP([1]Allegations!S371,[1]!map_alpha2[#Data],2,FALSE))</f>
        <v>Qatar</v>
      </c>
      <c r="C368" s="17">
        <f>IF([1]Allegations!U371="","",[1]Allegations!U371)</f>
        <v>44434</v>
      </c>
      <c r="D368" s="18" t="str">
        <f>IF([1]Allegations!B371="","",HYPERLINK([1]Allegations!B371))</f>
        <v>https://www.business-humanrights.org/en/latest-news/qatar-in-the-prime-of-their-lives-qatars-failure-to-investigate-remedy-and-prevent-migrant-workers-deaths/</v>
      </c>
      <c r="E368" t="str">
        <f>IF([1]Allegations!M371="","",[1]Allegations!M371)</f>
        <v>NGO</v>
      </c>
      <c r="F368" t="str">
        <f>IF([1]Allegations!L371="","",[1]Allegations!L371)</f>
        <v>Migrant &amp; immigrant workers (1 - BD - Construction)</v>
      </c>
      <c r="G368">
        <f>IF([1]Allegations!T371="","",[1]Allegations!T371)</f>
        <v>1</v>
      </c>
      <c r="H368" t="str">
        <f>IF([1]Allegations!X371="","",[1]Allegations!X371)</f>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Bangladeshi worker, Mohammed Suman Miah, who was working in construction. The report says that Suman died on 29 April 2020 when he was 34 years old. His death certificate issued by the Qatari authorities, four days after his passing, doesn’t provide information on the cause of death; it only describes the cause of death as “acute heart failure due to natural causes”. _x000D_
_x000D_
Suman’s wife told Amnesty International that he had passed a medical assessment in Dhaka prior to his travel to Qatar, and that he had been in a good health before his death. At the time of his death the temperature reached 38°C with no restrictions on outdoor work despite the extreme temperature._x000D_
_x000D_
Suman paid  600,000 Bangladeshi taka (approx. USD 7,000) to secure a visa for Qatar; his family had to borrow half of the amount.</v>
      </c>
      <c r="I368" s="1" t="str">
        <f>IF([1]Allegations!K371="","",[1]Allegations!K371)</f>
        <v>Deaths;Health: General (including workplace health &amp; safety);Recruitment Fees</v>
      </c>
      <c r="J368" t="str">
        <f>IF([1]Allegations!C371="","",[1]Allegations!C371)</f>
        <v/>
      </c>
      <c r="K368" t="str">
        <f>IF([1]Allegations!F371="","",[1]Allegations!F371)</f>
        <v/>
      </c>
      <c r="L368" t="str">
        <f>IF([1]Allegations!G371="","",[1]Allegations!G371)</f>
        <v/>
      </c>
      <c r="M368" t="str">
        <f>IF([1]Allegations!H371="","",[1]Allegations!H371)</f>
        <v/>
      </c>
      <c r="N368" t="str">
        <f>IF([1]Allegations!I371="","",[1]Allegations!I371)</f>
        <v/>
      </c>
      <c r="O368" s="1" t="str">
        <f>IF([1]Allegations!J371="","",[1]Allegations!J371)</f>
        <v>Not Reported (Employer - Construction)</v>
      </c>
      <c r="P368" t="str">
        <f>IF([1]Allegations!N371="","",[1]Allegations!N371)</f>
        <v>No</v>
      </c>
      <c r="Q368" t="str">
        <f>IF([1]Allegations!O371="","",[1]Allegations!O371)</f>
        <v/>
      </c>
      <c r="R368" s="18" t="str">
        <f>IF(AND([1]Allegations!R371="",[1]Allegations!P371=""),"",IF(AND(NOT([1]Allegations!R371=""),[1]Allegations!P371=""),HYPERLINK([1]Allegations!R371),HYPERLINK([1]Allegations!P371)))</f>
        <v/>
      </c>
      <c r="S368" s="1" t="str">
        <f>IF([1]Allegations!Q371="","",[1]Allegations!Q371)</f>
        <v>Not reported</v>
      </c>
      <c r="T368" t="str">
        <f t="shared" si="45"/>
        <v>x</v>
      </c>
      <c r="U368" t="str">
        <f t="shared" si="46"/>
        <v/>
      </c>
      <c r="V368" t="str">
        <f t="shared" si="47"/>
        <v>x</v>
      </c>
      <c r="W368" t="str">
        <f t="shared" si="48"/>
        <v/>
      </c>
      <c r="X368" t="str">
        <f t="shared" si="49"/>
        <v/>
      </c>
      <c r="Y368" t="str">
        <f t="shared" si="50"/>
        <v/>
      </c>
      <c r="Z368" t="str">
        <f t="shared" si="51"/>
        <v/>
      </c>
      <c r="AA368" s="1" t="str">
        <f t="shared" si="52"/>
        <v>x</v>
      </c>
      <c r="AB368" s="19" t="str">
        <f t="shared" si="53"/>
        <v>Construction</v>
      </c>
    </row>
    <row r="369" spans="1:28" x14ac:dyDescent="0.25">
      <c r="A369" s="1">
        <f>[1]Allegations!V372</f>
        <v>2451</v>
      </c>
      <c r="B369" t="str">
        <f>IF([1]Allegations!S372="Location unknown","Location unknown",VLOOKUP([1]Allegations!S372,[1]!map_alpha2[#Data],2,FALSE))</f>
        <v>Qatar</v>
      </c>
      <c r="C369" s="17">
        <f>IF([1]Allegations!U372="","",[1]Allegations!U372)</f>
        <v>44434</v>
      </c>
      <c r="D369" s="18" t="str">
        <f>IF([1]Allegations!B372="","",HYPERLINK([1]Allegations!B372))</f>
        <v>https://www.business-humanrights.org/en/latest-news/qatar-in-the-prime-of-their-lives-qatars-failure-to-investigate-remedy-and-prevent-migrant-workers-deaths/</v>
      </c>
      <c r="E369" t="str">
        <f>IF([1]Allegations!M372="","",[1]Allegations!M372)</f>
        <v>NGO</v>
      </c>
      <c r="F369" t="str">
        <f>IF([1]Allegations!L372="","",[1]Allegations!L372)</f>
        <v>Migrant &amp; immigrant workers (1 - NP - Construction)</v>
      </c>
      <c r="G369">
        <f>IF([1]Allegations!T372="","",[1]Allegations!T372)</f>
        <v>1</v>
      </c>
      <c r="H369" t="str">
        <f>IF([1]Allegations!X372="","",[1]Allegations!X372)</f>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Nepali worker, Tul Bahadur Gharti, who was working in construction. The report said that Tul died on 28 May 2020 when he was 34 years old. His death certificate issued by the Qatari authorities, on 3 June 2020, doesn’t provide information on the cause of death; it only describes the cause of death as “acute cardio respiratory failure due to natural causes”. Tul used to work outdoors 10 hours a day, with two additional hours of travel to and from his accommodation. At the time of his death, the temperature in Doha reached 39°C and there were no restrictions on outdoor work. His wife told AI that he was generally healthy.</v>
      </c>
      <c r="I369" s="1" t="str">
        <f>IF([1]Allegations!K372="","",[1]Allegations!K372)</f>
        <v>Deaths;Health: General (including workplace health &amp; safety)</v>
      </c>
      <c r="J369" t="str">
        <f>IF([1]Allegations!C372="","",[1]Allegations!C372)</f>
        <v/>
      </c>
      <c r="K369" t="str">
        <f>IF([1]Allegations!F372="","",[1]Allegations!F372)</f>
        <v/>
      </c>
      <c r="L369" t="str">
        <f>IF([1]Allegations!G372="","",[1]Allegations!G372)</f>
        <v/>
      </c>
      <c r="M369" t="str">
        <f>IF([1]Allegations!H372="","",[1]Allegations!H372)</f>
        <v/>
      </c>
      <c r="N369" t="str">
        <f>IF([1]Allegations!I372="","",[1]Allegations!I372)</f>
        <v/>
      </c>
      <c r="O369" s="1" t="str">
        <f>IF([1]Allegations!J372="","",[1]Allegations!J372)</f>
        <v>Not Reported (Employer - Construction)</v>
      </c>
      <c r="P369" t="str">
        <f>IF([1]Allegations!N372="","",[1]Allegations!N372)</f>
        <v>No</v>
      </c>
      <c r="Q369" t="str">
        <f>IF([1]Allegations!O372="","",[1]Allegations!O372)</f>
        <v/>
      </c>
      <c r="R369" s="18" t="str">
        <f>IF(AND([1]Allegations!R372="",[1]Allegations!P372=""),"",IF(AND(NOT([1]Allegations!R372=""),[1]Allegations!P372=""),HYPERLINK([1]Allegations!R372),HYPERLINK([1]Allegations!P372)))</f>
        <v/>
      </c>
      <c r="S369" s="1" t="str">
        <f>IF([1]Allegations!Q372="","",[1]Allegations!Q372)</f>
        <v>The worker’s wife received QR3,100 (Approx. USD 850) in dues from his employer. She also received 700,000 Nepalese rupees (Approx. USD 5,800) from Nepal’s welfare board and 1 million rupees (Approx. USD 8,275) from a private insurance scheme.</v>
      </c>
      <c r="T369" t="str">
        <f t="shared" si="45"/>
        <v/>
      </c>
      <c r="U369" t="str">
        <f t="shared" si="46"/>
        <v/>
      </c>
      <c r="V369" t="str">
        <f t="shared" si="47"/>
        <v>x</v>
      </c>
      <c r="W369" t="str">
        <f t="shared" si="48"/>
        <v/>
      </c>
      <c r="X369" t="str">
        <f t="shared" si="49"/>
        <v/>
      </c>
      <c r="Y369" t="str">
        <f t="shared" si="50"/>
        <v/>
      </c>
      <c r="Z369" t="str">
        <f t="shared" si="51"/>
        <v/>
      </c>
      <c r="AA369" s="1" t="str">
        <f t="shared" si="52"/>
        <v>x</v>
      </c>
      <c r="AB369" s="19" t="str">
        <f t="shared" si="53"/>
        <v>Construction</v>
      </c>
    </row>
    <row r="370" spans="1:28" x14ac:dyDescent="0.25">
      <c r="A370" s="1">
        <f>[1]Allegations!V373</f>
        <v>2452</v>
      </c>
      <c r="B370" t="str">
        <f>IF([1]Allegations!S373="Location unknown","Location unknown",VLOOKUP([1]Allegations!S373,[1]!map_alpha2[#Data],2,FALSE))</f>
        <v>Qatar</v>
      </c>
      <c r="C370" s="17">
        <f>IF([1]Allegations!U373="","",[1]Allegations!U373)</f>
        <v>44434</v>
      </c>
      <c r="D370" s="18" t="str">
        <f>IF([1]Allegations!B373="","",HYPERLINK([1]Allegations!B373))</f>
        <v>https://www.business-humanrights.org/en/latest-news/qatar-in-the-prime-of-their-lives-qatars-failure-to-investigate-remedy-and-prevent-migrant-workers-deaths/</v>
      </c>
      <c r="E370" t="str">
        <f>IF([1]Allegations!M373="","",[1]Allegations!M373)</f>
        <v>NGO</v>
      </c>
      <c r="F370" t="str">
        <f>IF([1]Allegations!L373="","",[1]Allegations!L373)</f>
        <v>Migrant &amp; immigrant workers (1 - NP - Transport: General)</v>
      </c>
      <c r="G370">
        <f>IF([1]Allegations!T373="","",[1]Allegations!T373)</f>
        <v>1</v>
      </c>
      <c r="H370" t="str">
        <f>IF([1]Allegations!X373="","",[1]Allegations!X373)</f>
        <v>In August 2021, Amnesty International (AI) released a report which underscores the Qatari authorities' failure to investigate the deaths of thousands of migrant workers despite evidence of links between the migrant workers' deaths and their unsafe working conditions. The report builds on the analysis of 18 death certificates issued by the Qatari authorities as well as interviews with the families of six male workers, all of whom were between 30 and 40 years old when they died. _x000D_
_x000D_
Among the cases recorded in the report was the case of a Nepali worker, Manjur Kha Pathan, who was working as a truck driver. The report says that Manjur died in Qatar on 9 February 2021 at the age of 40. His death certificate, issued by the Qatari authorities on 16 February 2021, describes the cause of death as “heart failure unspecified”. It provides no information on the underlying cause of death. The worker’s brother told AI that Manjur used to work 12 to 13 hours a day and that the AC in the truck didn’t always work. He was generally healthy.</v>
      </c>
      <c r="I370" s="1" t="str">
        <f>IF([1]Allegations!K373="","",[1]Allegations!K373)</f>
        <v>Deaths;Health: General (including workplace health &amp; safety)</v>
      </c>
      <c r="J370" t="str">
        <f>IF([1]Allegations!C373="","",[1]Allegations!C373)</f>
        <v/>
      </c>
      <c r="K370" t="str">
        <f>IF([1]Allegations!F373="","",[1]Allegations!F373)</f>
        <v/>
      </c>
      <c r="L370" t="str">
        <f>IF([1]Allegations!G373="","",[1]Allegations!G373)</f>
        <v/>
      </c>
      <c r="M370" t="str">
        <f>IF([1]Allegations!H373="","",[1]Allegations!H373)</f>
        <v/>
      </c>
      <c r="N370" t="str">
        <f>IF([1]Allegations!I373="","",[1]Allegations!I373)</f>
        <v/>
      </c>
      <c r="O370" s="1" t="str">
        <f>IF([1]Allegations!J373="","",[1]Allegations!J373)</f>
        <v>Not Reported (Employer - Transport: General)</v>
      </c>
      <c r="P370" t="str">
        <f>IF([1]Allegations!N373="","",[1]Allegations!N373)</f>
        <v>No</v>
      </c>
      <c r="Q370" t="str">
        <f>IF([1]Allegations!O373="","",[1]Allegations!O373)</f>
        <v/>
      </c>
      <c r="R370" s="18" t="str">
        <f>IF(AND([1]Allegations!R373="",[1]Allegations!P373=""),"",IF(AND(NOT([1]Allegations!R373=""),[1]Allegations!P373=""),HYPERLINK([1]Allegations!R373),HYPERLINK([1]Allegations!P373)))</f>
        <v/>
      </c>
      <c r="S370" s="1" t="str">
        <f>IF([1]Allegations!Q373="","",[1]Allegations!Q373)</f>
        <v>The worker’s family received 316,000 Nepalese rupees (approx. USD 2,666) in wages and end-of-service benefits from the employer in Qatar. The employers told the family that because he died in the camp, not in a work- related accident, he was not eligible for compensation under Qatari law.</v>
      </c>
      <c r="T370" t="str">
        <f t="shared" si="45"/>
        <v/>
      </c>
      <c r="U370" t="str">
        <f t="shared" si="46"/>
        <v/>
      </c>
      <c r="V370" t="str">
        <f t="shared" si="47"/>
        <v>x</v>
      </c>
      <c r="W370" t="str">
        <f t="shared" si="48"/>
        <v/>
      </c>
      <c r="X370" t="str">
        <f t="shared" si="49"/>
        <v/>
      </c>
      <c r="Y370" t="str">
        <f t="shared" si="50"/>
        <v/>
      </c>
      <c r="Z370" t="str">
        <f t="shared" si="51"/>
        <v/>
      </c>
      <c r="AA370" s="1" t="str">
        <f t="shared" si="52"/>
        <v>x</v>
      </c>
      <c r="AB370" s="19" t="str">
        <f t="shared" si="53"/>
        <v>Transport: General</v>
      </c>
    </row>
    <row r="371" spans="1:28" x14ac:dyDescent="0.25">
      <c r="A371" s="1">
        <f>[1]Allegations!V374</f>
        <v>2528</v>
      </c>
      <c r="B371" t="str">
        <f>IF([1]Allegations!S374="Location unknown","Location unknown",VLOOKUP([1]Allegations!S374,[1]!map_alpha2[#Data],2,FALSE))</f>
        <v>Qatar</v>
      </c>
      <c r="C371" s="17">
        <f>IF([1]Allegations!U374="","",[1]Allegations!U374)</f>
        <v>44513</v>
      </c>
      <c r="D371" s="18" t="str">
        <f>IF([1]Allegations!B374="","",HYPERLINK([1]Allegations!B374))</f>
        <v>https://www.business-humanrights.org/en/latest-news/qatar-2022-world-cup-nepali-workers-returning-from-building-stadiums-reportedly-developing-chronic-kidney-disease-one-fifth-dialysis-patients-in-nepal-are-gulf-returnees/</v>
      </c>
      <c r="E371" t="str">
        <f>IF([1]Allegations!M374="","",[1]Allegations!M374)</f>
        <v>News outlet</v>
      </c>
      <c r="F371" t="str">
        <f>IF([1]Allegations!L374="","",[1]Allegations!L374)</f>
        <v>Migrant &amp; immigrant workers (1 - NP - Transport: General)</v>
      </c>
      <c r="G371">
        <f>IF([1]Allegations!T374="","",[1]Allegations!T374)</f>
        <v>1</v>
      </c>
      <c r="H371" t="str">
        <f>IF([1]Allegations!X374="","",[1]Allegations!X374)</f>
        <v>The Times released an investigation in November 2021 into the high rates of chronic kidney disease and dialysis treatment among Nepali workers who return from the Gulf, drawing a causal link to dangerous working conditions in destination countries._x000D_
_x000D_
One migrant worker who had worked for a truck driver developed chronic kidney disease after being forced to work 18 hour shifts without water or lavatory breaks, causing him to restrict the amount of water he consumed.</v>
      </c>
      <c r="I371" s="1" t="str">
        <f>IF([1]Allegations!K374="","",[1]Allegations!K374)</f>
        <v>Health: General (including workplace health &amp; safety);Injuries</v>
      </c>
      <c r="J371" t="str">
        <f>IF([1]Allegations!C374="","",[1]Allegations!C374)</f>
        <v/>
      </c>
      <c r="K371" t="str">
        <f>IF([1]Allegations!F374="","",[1]Allegations!F374)</f>
        <v/>
      </c>
      <c r="L371" t="str">
        <f>IF([1]Allegations!G374="","",[1]Allegations!G374)</f>
        <v/>
      </c>
      <c r="M371" t="str">
        <f>IF([1]Allegations!H374="","",[1]Allegations!H374)</f>
        <v/>
      </c>
      <c r="N371" t="str">
        <f>IF([1]Allegations!I374="","",[1]Allegations!I374)</f>
        <v/>
      </c>
      <c r="O371" s="1" t="str">
        <f>IF([1]Allegations!J374="","",[1]Allegations!J374)</f>
        <v>Not Reported (Employer - Transport: General)</v>
      </c>
      <c r="P371" t="str">
        <f>IF([1]Allegations!N374="","",[1]Allegations!N374)</f>
        <v>No</v>
      </c>
      <c r="Q371" t="str">
        <f>IF([1]Allegations!O374="","",[1]Allegations!O374)</f>
        <v/>
      </c>
      <c r="R371" s="18" t="str">
        <f>IF(AND([1]Allegations!R374="",[1]Allegations!P374=""),"",IF(AND(NOT([1]Allegations!R374=""),[1]Allegations!P374=""),HYPERLINK([1]Allegations!R374),HYPERLINK([1]Allegations!P374)))</f>
        <v/>
      </c>
      <c r="S371" s="1" t="str">
        <f>IF([1]Allegations!Q374="","",[1]Allegations!Q374)</f>
        <v>FIFA, the English FA and the Supreme Committee for Delivery and Legacy all responded to the article. The SC stated that it has no record of any worker on Al Thumama Stadium suffering from chronic kidney disease or any other kidney disease.</v>
      </c>
      <c r="T371" t="str">
        <f t="shared" si="45"/>
        <v/>
      </c>
      <c r="U371" t="str">
        <f t="shared" si="46"/>
        <v/>
      </c>
      <c r="V371" t="str">
        <f t="shared" si="47"/>
        <v>x</v>
      </c>
      <c r="W371" t="str">
        <f t="shared" si="48"/>
        <v/>
      </c>
      <c r="X371" t="str">
        <f t="shared" si="49"/>
        <v/>
      </c>
      <c r="Y371" t="str">
        <f t="shared" si="50"/>
        <v/>
      </c>
      <c r="Z371" t="str">
        <f t="shared" si="51"/>
        <v>x</v>
      </c>
      <c r="AA371" s="1" t="str">
        <f t="shared" si="52"/>
        <v/>
      </c>
      <c r="AB371" s="19" t="str">
        <f t="shared" si="53"/>
        <v>Transport: General</v>
      </c>
    </row>
    <row r="372" spans="1:28" x14ac:dyDescent="0.25">
      <c r="A372" s="1">
        <f>[1]Allegations!V375</f>
        <v>2529</v>
      </c>
      <c r="B372" t="str">
        <f>IF([1]Allegations!S375="Location unknown","Location unknown",VLOOKUP([1]Allegations!S375,[1]!map_alpha2[#Data],2,FALSE))</f>
        <v>Qatar</v>
      </c>
      <c r="C372" s="17">
        <f>IF([1]Allegations!U375="","",[1]Allegations!U375)</f>
        <v>44513</v>
      </c>
      <c r="D372" s="18" t="str">
        <f>IF([1]Allegations!B375="","",HYPERLINK([1]Allegations!B375))</f>
        <v>https://www.business-humanrights.org/en/latest-news/qatar-2022-world-cup-nepali-workers-returning-from-building-stadiums-reportedly-developing-chronic-kidney-disease-one-fifth-dialysis-patients-in-nepal-are-gulf-returnees/</v>
      </c>
      <c r="E372" t="str">
        <f>IF([1]Allegations!M375="","",[1]Allegations!M375)</f>
        <v>News outlet</v>
      </c>
      <c r="F372" t="str">
        <f>IF([1]Allegations!L375="","",[1]Allegations!L375)</f>
        <v>Migrant &amp; immigrant workers (1 - NP - Security companies)</v>
      </c>
      <c r="G372">
        <f>IF([1]Allegations!T375="","",[1]Allegations!T375)</f>
        <v>1</v>
      </c>
      <c r="H372" t="str">
        <f>IF([1]Allegations!X375="","",[1]Allegations!X375)</f>
        <v>The Times released an investigation in November 2021 into the high rates of chronic kidney disease and dialysis treatment among Nepali workers who return from the Gulf, drawing a causal link to dangerous working conditions in destination countries._x000D_
_x000D_
In one case, a security guard reported working 12 hour days in Qatar. On returning home to Nepal when he became sick, his doctor informed him his kidney failure was likely caused by his work, having tested normally on departure.</v>
      </c>
      <c r="I372" s="1" t="str">
        <f>IF([1]Allegations!K375="","",[1]Allegations!K375)</f>
        <v>Health: General (including workplace health &amp; safety);Injuries</v>
      </c>
      <c r="J372" t="str">
        <f>IF([1]Allegations!C375="","",[1]Allegations!C375)</f>
        <v/>
      </c>
      <c r="K372" t="str">
        <f>IF([1]Allegations!F375="","",[1]Allegations!F375)</f>
        <v/>
      </c>
      <c r="L372" t="str">
        <f>IF([1]Allegations!G375="","",[1]Allegations!G375)</f>
        <v/>
      </c>
      <c r="M372" t="str">
        <f>IF([1]Allegations!H375="","",[1]Allegations!H375)</f>
        <v/>
      </c>
      <c r="N372" t="str">
        <f>IF([1]Allegations!I375="","",[1]Allegations!I375)</f>
        <v/>
      </c>
      <c r="O372" s="1" t="str">
        <f>IF([1]Allegations!J375="","",[1]Allegations!J375)</f>
        <v>Not Reported (Employer - Security companies)</v>
      </c>
      <c r="P372" t="str">
        <f>IF([1]Allegations!N375="","",[1]Allegations!N375)</f>
        <v>No</v>
      </c>
      <c r="Q372" t="str">
        <f>IF([1]Allegations!O375="","",[1]Allegations!O375)</f>
        <v/>
      </c>
      <c r="R372" s="18" t="str">
        <f>IF(AND([1]Allegations!R375="",[1]Allegations!P375=""),"",IF(AND(NOT([1]Allegations!R375=""),[1]Allegations!P375=""),HYPERLINK([1]Allegations!R375),HYPERLINK([1]Allegations!P375)))</f>
        <v/>
      </c>
      <c r="S372" s="1" t="str">
        <f>IF([1]Allegations!Q375="","",[1]Allegations!Q375)</f>
        <v>FIFA, the English FA and the Supreme Committee for Delivery and Legacy all responded to the article. The SC stated that it has no record of any worker on Al Thumama Stadium suffering from chronic kidney disease or any other kidney disease.</v>
      </c>
      <c r="T372" t="str">
        <f t="shared" si="45"/>
        <v/>
      </c>
      <c r="U372" t="str">
        <f t="shared" si="46"/>
        <v/>
      </c>
      <c r="V372" t="str">
        <f t="shared" si="47"/>
        <v>x</v>
      </c>
      <c r="W372" t="str">
        <f t="shared" si="48"/>
        <v/>
      </c>
      <c r="X372" t="str">
        <f t="shared" si="49"/>
        <v/>
      </c>
      <c r="Y372" t="str">
        <f t="shared" si="50"/>
        <v/>
      </c>
      <c r="Z372" t="str">
        <f t="shared" si="51"/>
        <v>x</v>
      </c>
      <c r="AA372" s="1" t="str">
        <f t="shared" si="52"/>
        <v/>
      </c>
      <c r="AB372" s="19" t="str">
        <f t="shared" si="53"/>
        <v>Security companies</v>
      </c>
    </row>
    <row r="373" spans="1:28" x14ac:dyDescent="0.25">
      <c r="A373" s="1">
        <f>[1]Allegations!V376</f>
        <v>2545</v>
      </c>
      <c r="B373" t="str">
        <f>IF([1]Allegations!S376="Location unknown","Location unknown",VLOOKUP([1]Allegations!S376,[1]!map_alpha2[#Data],2,FALSE))</f>
        <v>Qatar</v>
      </c>
      <c r="C373" s="17">
        <f>IF([1]Allegations!U376="","",[1]Allegations!U376)</f>
        <v>44533</v>
      </c>
      <c r="D373" s="18" t="str">
        <f>IF([1]Allegations!B376="","",HYPERLINK([1]Allegations!B376))</f>
        <v>https://www.business-humanrights.org/en/latest-news/qatar-migrant-rightsorg-investigation-into-deaths-of-young-healthy-nepali-workers-finds-significant-shortcomings-in-data-collection-investigations-compensation-by-govts/</v>
      </c>
      <c r="E373" t="str">
        <f>IF([1]Allegations!M376="","",[1]Allegations!M376)</f>
        <v>NGO</v>
      </c>
      <c r="F373" t="str">
        <f>IF([1]Allegations!L376="","",[1]Allegations!L376)</f>
        <v>Migrant &amp; immigrant workers (1 - NP - Construction)</v>
      </c>
      <c r="G373">
        <f>IF([1]Allegations!T376="","",[1]Allegations!T376)</f>
        <v>1</v>
      </c>
      <c r="H373" t="str">
        <f>IF([1]Allegations!X376="","",[1]Allegations!X376)</f>
        <v>In December NGO Migrant-Rights.org reported on the incidence of unexplained, uninvestigated and uncompensated numbers of deaths among Nepali workers in Qatar. In one case, construction worker Gangaram died in his sleep. His family alleges he was worked to death and his wife stated that he had told her that he worked throughout the day's heat. Qatari labour law mandates mid-day breaks for outside work.</v>
      </c>
      <c r="I373" s="1" t="str">
        <f>IF([1]Allegations!K376="","",[1]Allegations!K376)</f>
        <v>Deaths;Health: General (including workplace health &amp; safety)</v>
      </c>
      <c r="J373" t="str">
        <f>IF([1]Allegations!C376="","",[1]Allegations!C376)</f>
        <v/>
      </c>
      <c r="K373" t="str">
        <f>IF([1]Allegations!F376="","",[1]Allegations!F376)</f>
        <v/>
      </c>
      <c r="L373" t="str">
        <f>IF([1]Allegations!G376="","",[1]Allegations!G376)</f>
        <v/>
      </c>
      <c r="M373" t="str">
        <f>IF([1]Allegations!H376="","",[1]Allegations!H376)</f>
        <v/>
      </c>
      <c r="N373" t="str">
        <f>IF([1]Allegations!I376="","",[1]Allegations!I376)</f>
        <v/>
      </c>
      <c r="O373" s="1" t="str">
        <f>IF([1]Allegations!J376="","",[1]Allegations!J376)</f>
        <v>Not Reported (Employer - Construction)</v>
      </c>
      <c r="P373" t="str">
        <f>IF([1]Allegations!N376="","",[1]Allegations!N376)</f>
        <v>No</v>
      </c>
      <c r="Q373" t="str">
        <f>IF([1]Allegations!O376="","",[1]Allegations!O376)</f>
        <v/>
      </c>
      <c r="R373" s="18" t="str">
        <f>IF(AND([1]Allegations!R376="",[1]Allegations!P376=""),"",IF(AND(NOT([1]Allegations!R376=""),[1]Allegations!P376=""),HYPERLINK([1]Allegations!R376),HYPERLINK([1]Allegations!P376)))</f>
        <v/>
      </c>
      <c r="S373" s="1" t="str">
        <f>IF([1]Allegations!Q376="","",[1]Allegations!Q376)</f>
        <v>None reported.</v>
      </c>
      <c r="T373" t="str">
        <f t="shared" si="45"/>
        <v/>
      </c>
      <c r="U373" t="str">
        <f t="shared" si="46"/>
        <v/>
      </c>
      <c r="V373" t="str">
        <f t="shared" si="47"/>
        <v>x</v>
      </c>
      <c r="W373" t="str">
        <f t="shared" si="48"/>
        <v/>
      </c>
      <c r="X373" t="str">
        <f t="shared" si="49"/>
        <v/>
      </c>
      <c r="Y373" t="str">
        <f t="shared" si="50"/>
        <v/>
      </c>
      <c r="Z373" t="str">
        <f t="shared" si="51"/>
        <v/>
      </c>
      <c r="AA373" s="1" t="str">
        <f t="shared" si="52"/>
        <v>x</v>
      </c>
      <c r="AB373" s="19" t="str">
        <f t="shared" si="53"/>
        <v>Construction</v>
      </c>
    </row>
    <row r="374" spans="1:28" x14ac:dyDescent="0.25">
      <c r="A374" s="1">
        <f>[1]Allegations!V377</f>
        <v>2570</v>
      </c>
      <c r="B374" t="str">
        <f>IF([1]Allegations!S377="Location unknown","Location unknown",VLOOKUP([1]Allegations!S377,[1]!map_alpha2[#Data],2,FALSE))</f>
        <v>Qatar</v>
      </c>
      <c r="C374" s="17">
        <f>IF([1]Allegations!U377="","",[1]Allegations!U377)</f>
        <v>44584</v>
      </c>
      <c r="D374" s="18" t="str">
        <f>IF([1]Allegations!B377="","",HYPERLINK([1]Allegations!B377))</f>
        <v>https://www.business-humanrights.org/en/latest-news/qatar-nepali-construction-worker-recounts-falling-ill-due-to-employer-negligence-of-workers-wellbeing/</v>
      </c>
      <c r="E374" t="str">
        <f>IF([1]Allegations!M377="","",[1]Allegations!M377)</f>
        <v>News outlet</v>
      </c>
      <c r="F374" t="str">
        <f>IF([1]Allegations!L377="","",[1]Allegations!L377)</f>
        <v>Migrant &amp; immigrant workers (1 - NP - Construction)</v>
      </c>
      <c r="G374">
        <f>IF([1]Allegations!T377="","",[1]Allegations!T377)</f>
        <v>1</v>
      </c>
      <c r="H374" t="str">
        <f>IF([1]Allegations!X377="","",[1]Allegations!X377)</f>
        <v>Anonymous Nepali construction migrant worker in Qatar reported leaving the country after working for merely three months citing unbearable work-life balance maintained by employer’s negligence, as he worked 12+ hours and fell ill shortly after. The worker also reported paying USD800+ in recruitment fees to land this job.</v>
      </c>
      <c r="I374" s="1" t="str">
        <f>IF([1]Allegations!K377="","",[1]Allegations!K377)</f>
        <v>Health: General (including workplace health &amp; safety);Non-payment of Wages;Precarious/unsuitable living conditions;Recruitment Fees;Right to food</v>
      </c>
      <c r="J374" t="str">
        <f>IF([1]Allegations!C377="","",[1]Allegations!C377)</f>
        <v/>
      </c>
      <c r="K374" t="str">
        <f>IF([1]Allegations!F377="","",[1]Allegations!F377)</f>
        <v/>
      </c>
      <c r="L374" t="str">
        <f>IF([1]Allegations!G377="","",[1]Allegations!G377)</f>
        <v/>
      </c>
      <c r="M374" t="str">
        <f>IF([1]Allegations!H377="","",[1]Allegations!H377)</f>
        <v/>
      </c>
      <c r="N374" t="str">
        <f>IF([1]Allegations!I377="","",[1]Allegations!I377)</f>
        <v/>
      </c>
      <c r="O374" s="1" t="str">
        <f>IF([1]Allegations!J377="","",[1]Allegations!J377)</f>
        <v>Not Reported (Employer - Construction)</v>
      </c>
      <c r="P374" t="str">
        <f>IF([1]Allegations!N377="","",[1]Allegations!N377)</f>
        <v>No</v>
      </c>
      <c r="Q374" t="str">
        <f>IF([1]Allegations!O377="","",[1]Allegations!O377)</f>
        <v/>
      </c>
      <c r="R374" s="18" t="str">
        <f>IF(AND([1]Allegations!R377="",[1]Allegations!P377=""),"",IF(AND(NOT([1]Allegations!R377=""),[1]Allegations!P377=""),HYPERLINK([1]Allegations!R377),HYPERLINK([1]Allegations!P377)))</f>
        <v/>
      </c>
      <c r="S374" s="1" t="str">
        <f>IF([1]Allegations!Q377="","",[1]Allegations!Q377)</f>
        <v>None reported</v>
      </c>
      <c r="T374" t="str">
        <f t="shared" si="45"/>
        <v>x</v>
      </c>
      <c r="U374" t="str">
        <f t="shared" si="46"/>
        <v/>
      </c>
      <c r="V374" t="str">
        <f t="shared" si="47"/>
        <v>x</v>
      </c>
      <c r="W374" t="str">
        <f t="shared" si="48"/>
        <v>x</v>
      </c>
      <c r="X374" t="str">
        <f t="shared" si="49"/>
        <v/>
      </c>
      <c r="Y374" t="str">
        <f t="shared" si="50"/>
        <v/>
      </c>
      <c r="Z374" t="str">
        <f t="shared" si="51"/>
        <v/>
      </c>
      <c r="AA374" s="1" t="str">
        <f t="shared" si="52"/>
        <v/>
      </c>
      <c r="AB374" s="19" t="str">
        <f t="shared" si="53"/>
        <v>Construction</v>
      </c>
    </row>
    <row r="375" spans="1:28" x14ac:dyDescent="0.25">
      <c r="A375" s="1">
        <f>[1]Allegations!V378</f>
        <v>2616</v>
      </c>
      <c r="B375" t="str">
        <f>IF([1]Allegations!S378="Location unknown","Location unknown",VLOOKUP([1]Allegations!S378,[1]!map_alpha2[#Data],2,FALSE))</f>
        <v>Qatar</v>
      </c>
      <c r="C375" s="17">
        <f>IF([1]Allegations!U378="","",[1]Allegations!U378)</f>
        <v>43952</v>
      </c>
      <c r="D375" s="18" t="str">
        <f>IF([1]Allegations!B378="","",HYPERLINK([1]Allegations!B378))</f>
        <v>https://www.business-humanrights.org/en/latest-news/the-cost-of-contagion-the-consequences-of-covid-19-for-migrant-workers-in-the-gulf-2/</v>
      </c>
      <c r="E375" t="str">
        <f>IF([1]Allegations!M378="","",[1]Allegations!M378)</f>
        <v>NGO</v>
      </c>
      <c r="F375" t="str">
        <f>IF([1]Allegations!L378="","",[1]Allegations!L378)</f>
        <v>Migrant &amp; immigrant workers (Unknown Number - PH - Hairdressing &amp; beauticians)</v>
      </c>
      <c r="G375">
        <f>IF([1]Allegations!T378="","",[1]Allegations!T378)</f>
        <v>1</v>
      </c>
      <c r="H375" t="str">
        <f>IF([1]Allegations!X378="","",[1]Allegations!X378)</f>
        <v>In November 2020, NGO Equidem launched a report highlighting the impact of COVID-19 on migrant workers in Saudi Arabia, Qatar and UAE, based on 206 interviews with workers. One Filipino beautician was dismissed and only received half a months pay and no further support not even food as required under the government directives.</v>
      </c>
      <c r="I375" s="1" t="str">
        <f>IF([1]Allegations!K378="","",[1]Allegations!K378)</f>
        <v>Non-payment of Wages;Right to food</v>
      </c>
      <c r="J375" t="str">
        <f>IF([1]Allegations!C378="","",[1]Allegations!C378)</f>
        <v/>
      </c>
      <c r="K375" t="str">
        <f>IF([1]Allegations!F378="","",[1]Allegations!F378)</f>
        <v/>
      </c>
      <c r="L375" t="str">
        <f>IF([1]Allegations!G378="","",[1]Allegations!G378)</f>
        <v/>
      </c>
      <c r="M375" t="str">
        <f>IF([1]Allegations!H378="","",[1]Allegations!H378)</f>
        <v/>
      </c>
      <c r="N375" t="str">
        <f>IF([1]Allegations!I378="","",[1]Allegations!I378)</f>
        <v/>
      </c>
      <c r="O375" s="1" t="str">
        <f>IF([1]Allegations!J378="","",[1]Allegations!J378)</f>
        <v>Not Reported (Employer - Hairdressing &amp; beauticians)</v>
      </c>
      <c r="P375" t="str">
        <f>IF([1]Allegations!N378="","",[1]Allegations!N378)</f>
        <v>No</v>
      </c>
      <c r="Q375" t="str">
        <f>IF([1]Allegations!O378="","",[1]Allegations!O378)</f>
        <v/>
      </c>
      <c r="R375" s="18" t="str">
        <f>IF(AND([1]Allegations!R378="",[1]Allegations!P378=""),"",IF(AND(NOT([1]Allegations!R378=""),[1]Allegations!P378=""),HYPERLINK([1]Allegations!R378),HYPERLINK([1]Allegations!P378)))</f>
        <v/>
      </c>
      <c r="S375" s="1" t="str">
        <f>IF([1]Allegations!Q378="","",[1]Allegations!Q378)</f>
        <v>None reported.</v>
      </c>
      <c r="T375" t="str">
        <f t="shared" si="45"/>
        <v>x</v>
      </c>
      <c r="U375" t="str">
        <f t="shared" si="46"/>
        <v/>
      </c>
      <c r="V375" t="str">
        <f t="shared" si="47"/>
        <v/>
      </c>
      <c r="W375" t="str">
        <f t="shared" si="48"/>
        <v>x</v>
      </c>
      <c r="X375" t="str">
        <f t="shared" si="49"/>
        <v/>
      </c>
      <c r="Y375" t="str">
        <f t="shared" si="50"/>
        <v/>
      </c>
      <c r="Z375" t="str">
        <f t="shared" si="51"/>
        <v/>
      </c>
      <c r="AA375" s="1" t="str">
        <f t="shared" si="52"/>
        <v/>
      </c>
      <c r="AB375" s="19" t="str">
        <f t="shared" si="53"/>
        <v>Hairdressing &amp; beauticians</v>
      </c>
    </row>
    <row r="376" spans="1:28" x14ac:dyDescent="0.25">
      <c r="A376" s="1">
        <f>[1]Allegations!V379</f>
        <v>2617</v>
      </c>
      <c r="B376" t="str">
        <f>IF([1]Allegations!S379="Location unknown","Location unknown",VLOOKUP([1]Allegations!S379,[1]!map_alpha2[#Data],2,FALSE))</f>
        <v>Qatar</v>
      </c>
      <c r="C376" s="17">
        <f>IF([1]Allegations!U379="","",[1]Allegations!U379)</f>
        <v>43922</v>
      </c>
      <c r="D376" s="18" t="str">
        <f>IF([1]Allegations!B379="","",HYPERLINK([1]Allegations!B379))</f>
        <v>https://www.business-humanrights.org/en/latest-news/the-cost-of-contagion-the-consequences-of-covid-19-for-migrant-workers-in-the-gulf-2/</v>
      </c>
      <c r="E376" t="str">
        <f>IF([1]Allegations!M379="","",[1]Allegations!M379)</f>
        <v>NGO</v>
      </c>
      <c r="F376" t="str">
        <f>IF([1]Allegations!L379="","",[1]Allegations!L379)</f>
        <v>Migrant &amp; immigrant workers (Unknown Number - Unknown Location - Catering &amp; food services)</v>
      </c>
      <c r="G376" t="str">
        <f>IF([1]Allegations!T379="","",[1]Allegations!T379)</f>
        <v>Number unknown</v>
      </c>
      <c r="H376" t="str">
        <f>IF([1]Allegations!X379="","",[1]Allegations!X379)</f>
        <v>In November 2020, NGO Equidem launched a report highlighting the impact of COVID-19 on migrant workers in Saudi Arabia, Qatar and UAE, based on 206 interviews with workers.  A worker reported being made homeless after his employer evicted him from the accomodation after the cafe he worked in was to be closed due to COVID-19</v>
      </c>
      <c r="I376" s="1" t="str">
        <f>IF([1]Allegations!K379="","",[1]Allegations!K379)</f>
        <v>Precarious/unsuitable living conditions</v>
      </c>
      <c r="J376" t="str">
        <f>IF([1]Allegations!C379="","",[1]Allegations!C379)</f>
        <v/>
      </c>
      <c r="K376" t="str">
        <f>IF([1]Allegations!F379="","",[1]Allegations!F379)</f>
        <v/>
      </c>
      <c r="L376" t="str">
        <f>IF([1]Allegations!G379="","",[1]Allegations!G379)</f>
        <v/>
      </c>
      <c r="M376" t="str">
        <f>IF([1]Allegations!H379="","",[1]Allegations!H379)</f>
        <v/>
      </c>
      <c r="N376" t="str">
        <f>IF([1]Allegations!I379="","",[1]Allegations!I379)</f>
        <v/>
      </c>
      <c r="O376" s="1" t="str">
        <f>IF([1]Allegations!J379="","",[1]Allegations!J379)</f>
        <v>Not Reported (Employer - Catering &amp; food services)</v>
      </c>
      <c r="P376" t="str">
        <f>IF([1]Allegations!N379="","",[1]Allegations!N379)</f>
        <v>No</v>
      </c>
      <c r="Q376" t="str">
        <f>IF([1]Allegations!O379="","",[1]Allegations!O379)</f>
        <v/>
      </c>
      <c r="R376" s="18" t="str">
        <f>IF(AND([1]Allegations!R379="",[1]Allegations!P379=""),"",IF(AND(NOT([1]Allegations!R379=""),[1]Allegations!P379=""),HYPERLINK([1]Allegations!R379),HYPERLINK([1]Allegations!P379)))</f>
        <v/>
      </c>
      <c r="S376" s="1" t="str">
        <f>IF([1]Allegations!Q379="","",[1]Allegations!Q379)</f>
        <v>None reported.</v>
      </c>
      <c r="T376" t="str">
        <f t="shared" si="45"/>
        <v/>
      </c>
      <c r="U376" t="str">
        <f t="shared" si="46"/>
        <v/>
      </c>
      <c r="V376" t="str">
        <f t="shared" si="47"/>
        <v/>
      </c>
      <c r="W376" t="str">
        <f t="shared" si="48"/>
        <v>x</v>
      </c>
      <c r="X376" t="str">
        <f t="shared" si="49"/>
        <v/>
      </c>
      <c r="Y376" t="str">
        <f t="shared" si="50"/>
        <v/>
      </c>
      <c r="Z376" t="str">
        <f t="shared" si="51"/>
        <v/>
      </c>
      <c r="AA376" s="1" t="str">
        <f t="shared" si="52"/>
        <v/>
      </c>
      <c r="AB376" s="19" t="str">
        <f t="shared" si="53"/>
        <v>Catering &amp; food services</v>
      </c>
    </row>
    <row r="377" spans="1:28" x14ac:dyDescent="0.25">
      <c r="A377" s="1">
        <f>[1]Allegations!V380</f>
        <v>2618</v>
      </c>
      <c r="B377" t="str">
        <f>IF([1]Allegations!S380="Location unknown","Location unknown",VLOOKUP([1]Allegations!S380,[1]!map_alpha2[#Data],2,FALSE))</f>
        <v>Qatar</v>
      </c>
      <c r="C377" s="17">
        <f>IF([1]Allegations!U380="","",[1]Allegations!U380)</f>
        <v>43922</v>
      </c>
      <c r="D377" s="18" t="str">
        <f>IF([1]Allegations!B380="","",HYPERLINK([1]Allegations!B380))</f>
        <v>https://www.business-humanrights.org/en/latest-news/the-cost-of-contagion-the-consequences-of-covid-19-for-migrant-workers-in-the-gulf-2/</v>
      </c>
      <c r="E377" t="str">
        <f>IF([1]Allegations!M380="","",[1]Allegations!M380)</f>
        <v>NGO</v>
      </c>
      <c r="F377" t="str">
        <f>IF([1]Allegations!L380="","",[1]Allegations!L380)</f>
        <v>Migrant &amp; immigrant workers (Unknown Number - IN - Construction)</v>
      </c>
      <c r="G377">
        <f>IF([1]Allegations!T380="","",[1]Allegations!T380)</f>
        <v>4000</v>
      </c>
      <c r="H377" t="str">
        <f>IF([1]Allegations!X380="","",[1]Allegations!X380)</f>
        <v>In November 2020, NGO Equidem launched a report highlighting the impact of COVID-19 on migrant workers in Saudi Arabia, Qatar and UAE, based on 206 interviews with workers.  A painter reported not being paid for 52 days and not getting any food allowance.  His employer has 4000-5000 workers he said and they are all suffering with this problem. p 84</v>
      </c>
      <c r="I377" s="1" t="str">
        <f>IF([1]Allegations!K380="","",[1]Allegations!K380)</f>
        <v>Non-payment of Wages;Right to food</v>
      </c>
      <c r="J377" t="str">
        <f>IF([1]Allegations!C380="","",[1]Allegations!C380)</f>
        <v/>
      </c>
      <c r="K377" t="str">
        <f>IF([1]Allegations!F380="","",[1]Allegations!F380)</f>
        <v/>
      </c>
      <c r="L377" t="str">
        <f>IF([1]Allegations!G380="","",[1]Allegations!G380)</f>
        <v/>
      </c>
      <c r="M377" t="str">
        <f>IF([1]Allegations!H380="","",[1]Allegations!H380)</f>
        <v/>
      </c>
      <c r="N377" t="str">
        <f>IF([1]Allegations!I380="","",[1]Allegations!I380)</f>
        <v/>
      </c>
      <c r="O377" s="1" t="str">
        <f>IF([1]Allegations!J380="","",[1]Allegations!J380)</f>
        <v>Not Reported (Employer - Construction)</v>
      </c>
      <c r="P377" t="str">
        <f>IF([1]Allegations!N380="","",[1]Allegations!N380)</f>
        <v>No</v>
      </c>
      <c r="Q377" t="str">
        <f>IF([1]Allegations!O380="","",[1]Allegations!O380)</f>
        <v/>
      </c>
      <c r="R377" s="18" t="str">
        <f>IF(AND([1]Allegations!R380="",[1]Allegations!P380=""),"",IF(AND(NOT([1]Allegations!R380=""),[1]Allegations!P380=""),HYPERLINK([1]Allegations!R380),HYPERLINK([1]Allegations!P380)))</f>
        <v/>
      </c>
      <c r="S377" s="1" t="str">
        <f>IF([1]Allegations!Q380="","",[1]Allegations!Q380)</f>
        <v>None reported.</v>
      </c>
      <c r="T377" t="str">
        <f t="shared" si="45"/>
        <v>x</v>
      </c>
      <c r="U377" t="str">
        <f t="shared" si="46"/>
        <v/>
      </c>
      <c r="V377" t="str">
        <f t="shared" si="47"/>
        <v/>
      </c>
      <c r="W377" t="str">
        <f t="shared" si="48"/>
        <v>x</v>
      </c>
      <c r="X377" t="str">
        <f t="shared" si="49"/>
        <v/>
      </c>
      <c r="Y377" t="str">
        <f t="shared" si="50"/>
        <v/>
      </c>
      <c r="Z377" t="str">
        <f t="shared" si="51"/>
        <v/>
      </c>
      <c r="AA377" s="1" t="str">
        <f t="shared" si="52"/>
        <v/>
      </c>
      <c r="AB377" s="19" t="str">
        <f t="shared" si="53"/>
        <v>Construction</v>
      </c>
    </row>
    <row r="378" spans="1:28" x14ac:dyDescent="0.25">
      <c r="A378" s="1">
        <f>[1]Allegations!V381</f>
        <v>2619</v>
      </c>
      <c r="B378" t="str">
        <f>IF([1]Allegations!S381="Location unknown","Location unknown",VLOOKUP([1]Allegations!S381,[1]!map_alpha2[#Data],2,FALSE))</f>
        <v>Qatar</v>
      </c>
      <c r="C378" s="17">
        <f>IF([1]Allegations!U381="","",[1]Allegations!U381)</f>
        <v>43891</v>
      </c>
      <c r="D378" s="18" t="str">
        <f>IF([1]Allegations!B381="","",HYPERLINK([1]Allegations!B381))</f>
        <v>https://www.business-humanrights.org/en/latest-news/the-cost-of-contagion-the-consequences-of-covid-19-for-migrant-workers-in-the-gulf-2/</v>
      </c>
      <c r="E378" t="str">
        <f>IF([1]Allegations!M381="","",[1]Allegations!M381)</f>
        <v>NGO</v>
      </c>
      <c r="F378" t="str">
        <f>IF([1]Allegations!L381="","",[1]Allegations!L381)</f>
        <v>Migrant &amp; immigrant workers (Unknown Number - KE - Transport: General)</v>
      </c>
      <c r="G378">
        <f>IF([1]Allegations!T381="","",[1]Allegations!T381)</f>
        <v>1</v>
      </c>
      <c r="H378" t="str">
        <f>IF([1]Allegations!X381="","",[1]Allegations!X381)</f>
        <v>In November 2020, NGO Equidem launched a report highlighting the impact of COVID-19 on migrant workers in Saudi Arabia, Qatar and UAE, based on 206 interviews with workers.  A taxi driver from Kenya said when the lockdown started they did not get proper rations and he has become used to feeling hungry even now when he has work.</v>
      </c>
      <c r="I378" s="1" t="str">
        <f>IF([1]Allegations!K381="","",[1]Allegations!K381)</f>
        <v>Right to food</v>
      </c>
      <c r="J378" t="str">
        <f>IF([1]Allegations!C381="","",[1]Allegations!C381)</f>
        <v/>
      </c>
      <c r="K378" t="str">
        <f>IF([1]Allegations!F381="","",[1]Allegations!F381)</f>
        <v/>
      </c>
      <c r="L378" t="str">
        <f>IF([1]Allegations!G381="","",[1]Allegations!G381)</f>
        <v/>
      </c>
      <c r="M378" t="str">
        <f>IF([1]Allegations!H381="","",[1]Allegations!H381)</f>
        <v/>
      </c>
      <c r="N378" t="str">
        <f>IF([1]Allegations!I381="","",[1]Allegations!I381)</f>
        <v/>
      </c>
      <c r="O378" s="1" t="str">
        <f>IF([1]Allegations!J381="","",[1]Allegations!J381)</f>
        <v>Not Reported (Employer - Transport: General)</v>
      </c>
      <c r="P378" t="str">
        <f>IF([1]Allegations!N381="","",[1]Allegations!N381)</f>
        <v>No</v>
      </c>
      <c r="Q378" t="str">
        <f>IF([1]Allegations!O381="","",[1]Allegations!O381)</f>
        <v/>
      </c>
      <c r="R378" s="18" t="str">
        <f>IF(AND([1]Allegations!R381="",[1]Allegations!P381=""),"",IF(AND(NOT([1]Allegations!R381=""),[1]Allegations!P381=""),HYPERLINK([1]Allegations!R381),HYPERLINK([1]Allegations!P381)))</f>
        <v/>
      </c>
      <c r="S378" s="1" t="str">
        <f>IF([1]Allegations!Q381="","",[1]Allegations!Q381)</f>
        <v>None reported.</v>
      </c>
      <c r="T378" t="str">
        <f t="shared" si="45"/>
        <v/>
      </c>
      <c r="U378" t="str">
        <f t="shared" si="46"/>
        <v/>
      </c>
      <c r="V378" t="str">
        <f t="shared" si="47"/>
        <v/>
      </c>
      <c r="W378" t="str">
        <f t="shared" si="48"/>
        <v>x</v>
      </c>
      <c r="X378" t="str">
        <f t="shared" si="49"/>
        <v/>
      </c>
      <c r="Y378" t="str">
        <f t="shared" si="50"/>
        <v/>
      </c>
      <c r="Z378" t="str">
        <f t="shared" si="51"/>
        <v/>
      </c>
      <c r="AA378" s="1" t="str">
        <f t="shared" si="52"/>
        <v/>
      </c>
      <c r="AB378" s="19" t="str">
        <f t="shared" si="53"/>
        <v>Transport: General</v>
      </c>
    </row>
    <row r="379" spans="1:28" x14ac:dyDescent="0.25">
      <c r="A379" s="1">
        <f>[1]Allegations!V382</f>
        <v>2621</v>
      </c>
      <c r="B379" t="str">
        <f>IF([1]Allegations!S382="Location unknown","Location unknown",VLOOKUP([1]Allegations!S382,[1]!map_alpha2[#Data],2,FALSE))</f>
        <v>Qatar</v>
      </c>
      <c r="C379" s="17">
        <f>IF([1]Allegations!U382="","",[1]Allegations!U382)</f>
        <v>43952</v>
      </c>
      <c r="D379" s="18" t="str">
        <f>IF([1]Allegations!B382="","",HYPERLINK([1]Allegations!B382))</f>
        <v>https://www.business-humanrights.org/en/latest-news/the-cost-of-contagion-the-consequences-of-covid-19-for-migrant-workers-in-the-gulf-2/</v>
      </c>
      <c r="E379" t="str">
        <f>IF([1]Allegations!M382="","",[1]Allegations!M382)</f>
        <v>NGO</v>
      </c>
      <c r="F379" t="str">
        <f>IF([1]Allegations!L382="","",[1]Allegations!L382)</f>
        <v>Migrant &amp; immigrant workers (Unknown Number - NP - Domestic worker agencies)</v>
      </c>
      <c r="G379" t="str">
        <f>IF([1]Allegations!T382="","",[1]Allegations!T382)</f>
        <v>Number unknown</v>
      </c>
      <c r="H379" t="str">
        <f>IF([1]Allegations!X382="","",[1]Allegations!X382)</f>
        <v>In November 2020, NGO Equidem launched a report highlighting the impact of COVID-19 on migrant workers in Saudi Arabia, Qatar and UAE, based on 206 interviews with workers. A group of Nepalese domestic workers employed by a labour supplier and attending domestic work during the day and sleeping in a camp said their contracts were cancelled when they refused to move in with families during COVID-19. They said the boss made them sign a contract saying they agree to terminate their salaries straight away.  They are now homeless after leaving the camp and did not recieve the monies owed under their contract. p85</v>
      </c>
      <c r="I379" s="1" t="str">
        <f>IF([1]Allegations!K382="","",[1]Allegations!K382)</f>
        <v>Intimidation &amp; Threats;Non-payment of Wages;Precarious/unsuitable living conditions;Right to food;Unfair Dismissal</v>
      </c>
      <c r="J379" t="str">
        <f>IF([1]Allegations!C382="","",[1]Allegations!C382)</f>
        <v/>
      </c>
      <c r="K379" t="str">
        <f>IF([1]Allegations!F382="","",[1]Allegations!F382)</f>
        <v/>
      </c>
      <c r="L379" t="str">
        <f>IF([1]Allegations!G382="","",[1]Allegations!G382)</f>
        <v/>
      </c>
      <c r="M379" t="str">
        <f>IF([1]Allegations!H382="","",[1]Allegations!H382)</f>
        <v/>
      </c>
      <c r="N379" t="str">
        <f>IF([1]Allegations!I382="","",[1]Allegations!I382)</f>
        <v/>
      </c>
      <c r="O379" s="1" t="str">
        <f>IF([1]Allegations!J382="","",[1]Allegations!J382)</f>
        <v>Not Reported (Employer - Labour supplier)</v>
      </c>
      <c r="P379" t="str">
        <f>IF([1]Allegations!N382="","",[1]Allegations!N382)</f>
        <v>No</v>
      </c>
      <c r="Q379" t="str">
        <f>IF([1]Allegations!O382="","",[1]Allegations!O382)</f>
        <v/>
      </c>
      <c r="R379" s="18" t="str">
        <f>IF(AND([1]Allegations!R382="",[1]Allegations!P382=""),"",IF(AND(NOT([1]Allegations!R382=""),[1]Allegations!P382=""),HYPERLINK([1]Allegations!R382),HYPERLINK([1]Allegations!P382)))</f>
        <v/>
      </c>
      <c r="S379" s="1" t="str">
        <f>IF([1]Allegations!Q382="","",[1]Allegations!Q382)</f>
        <v>None reported.</v>
      </c>
      <c r="T379" t="str">
        <f t="shared" si="45"/>
        <v>x</v>
      </c>
      <c r="U379" t="str">
        <f t="shared" si="46"/>
        <v/>
      </c>
      <c r="V379" t="str">
        <f t="shared" si="47"/>
        <v/>
      </c>
      <c r="W379" t="str">
        <f t="shared" si="48"/>
        <v>x</v>
      </c>
      <c r="X379" t="str">
        <f t="shared" si="49"/>
        <v>x</v>
      </c>
      <c r="Y379" t="str">
        <f t="shared" si="50"/>
        <v/>
      </c>
      <c r="Z379" t="str">
        <f t="shared" si="51"/>
        <v/>
      </c>
      <c r="AA379" s="1" t="str">
        <f t="shared" si="52"/>
        <v/>
      </c>
      <c r="AB379" s="19" t="str">
        <f t="shared" si="53"/>
        <v>Labour supplier</v>
      </c>
    </row>
    <row r="380" spans="1:28" x14ac:dyDescent="0.25">
      <c r="A380" s="1">
        <f>[1]Allegations!V383</f>
        <v>2622</v>
      </c>
      <c r="B380" t="str">
        <f>IF([1]Allegations!S383="Location unknown","Location unknown",VLOOKUP([1]Allegations!S383,[1]!map_alpha2[#Data],2,FALSE))</f>
        <v>Qatar</v>
      </c>
      <c r="C380" s="17">
        <f>IF([1]Allegations!U383="","",[1]Allegations!U383)</f>
        <v>43952</v>
      </c>
      <c r="D380" s="18" t="str">
        <f>IF([1]Allegations!B383="","",HYPERLINK([1]Allegations!B383))</f>
        <v>https://www.business-humanrights.org/en/latest-news/the-cost-of-contagion-the-consequences-of-covid-19-for-migrant-workers-in-the-gulf-2/</v>
      </c>
      <c r="E380" t="str">
        <f>IF([1]Allegations!M383="","",[1]Allegations!M383)</f>
        <v>NGO</v>
      </c>
      <c r="F380" t="str">
        <f>IF([1]Allegations!L383="","",[1]Allegations!L383)</f>
        <v>Migrant &amp; immigrant workers (Unknown Number - Unknown Location - Security companies)</v>
      </c>
      <c r="G380" t="str">
        <f>IF([1]Allegations!T383="","",[1]Allegations!T383)</f>
        <v>Number unknown</v>
      </c>
      <c r="H380" t="str">
        <f>IF([1]Allegations!X383="","",[1]Allegations!X383)</f>
        <v>In November 2020, NGO Equidem launched a report highlighting the impact of COVID-19 on migrant workers in Saudi Arabia, Qatar and UAE, based on 206 interviews with workers. A security guard was told by his employer that he will only be paid for the days he works and that when work resumes, his salary would be reduced by twenty percent. He told Equidem that his colleagues had been told the same thing. p89</v>
      </c>
      <c r="I380" s="1" t="str">
        <f>IF([1]Allegations!K383="","",[1]Allegations!K383)</f>
        <v>Non-payment of Wages</v>
      </c>
      <c r="J380" t="str">
        <f>IF([1]Allegations!C383="","",[1]Allegations!C383)</f>
        <v/>
      </c>
      <c r="K380" t="str">
        <f>IF([1]Allegations!F383="","",[1]Allegations!F383)</f>
        <v/>
      </c>
      <c r="L380" t="str">
        <f>IF([1]Allegations!G383="","",[1]Allegations!G383)</f>
        <v/>
      </c>
      <c r="M380" t="str">
        <f>IF([1]Allegations!H383="","",[1]Allegations!H383)</f>
        <v/>
      </c>
      <c r="N380" t="str">
        <f>IF([1]Allegations!I383="","",[1]Allegations!I383)</f>
        <v/>
      </c>
      <c r="O380" s="1" t="str">
        <f>IF([1]Allegations!J383="","",[1]Allegations!J383)</f>
        <v>Not Reported (Employer - Security companies)</v>
      </c>
      <c r="P380" t="str">
        <f>IF([1]Allegations!N383="","",[1]Allegations!N383)</f>
        <v>No</v>
      </c>
      <c r="Q380" t="str">
        <f>IF([1]Allegations!O383="","",[1]Allegations!O383)</f>
        <v/>
      </c>
      <c r="R380" s="18" t="str">
        <f>IF(AND([1]Allegations!R383="",[1]Allegations!P383=""),"",IF(AND(NOT([1]Allegations!R383=""),[1]Allegations!P383=""),HYPERLINK([1]Allegations!R383),HYPERLINK([1]Allegations!P383)))</f>
        <v/>
      </c>
      <c r="S380" s="1" t="str">
        <f>IF([1]Allegations!Q383="","",[1]Allegations!Q383)</f>
        <v>None reported.</v>
      </c>
      <c r="T380" t="str">
        <f t="shared" si="45"/>
        <v>x</v>
      </c>
      <c r="U380" t="str">
        <f t="shared" si="46"/>
        <v/>
      </c>
      <c r="V380" t="str">
        <f t="shared" si="47"/>
        <v/>
      </c>
      <c r="W380" t="str">
        <f t="shared" si="48"/>
        <v/>
      </c>
      <c r="X380" t="str">
        <f t="shared" si="49"/>
        <v/>
      </c>
      <c r="Y380" t="str">
        <f t="shared" si="50"/>
        <v/>
      </c>
      <c r="Z380" t="str">
        <f t="shared" si="51"/>
        <v/>
      </c>
      <c r="AA380" s="1" t="str">
        <f t="shared" si="52"/>
        <v/>
      </c>
      <c r="AB380" s="19" t="str">
        <f t="shared" si="53"/>
        <v>Security companies</v>
      </c>
    </row>
    <row r="381" spans="1:28" x14ac:dyDescent="0.25">
      <c r="A381" s="1">
        <f>[1]Allegations!V384</f>
        <v>2665</v>
      </c>
      <c r="B381" t="str">
        <f>IF([1]Allegations!S384="Location unknown","Location unknown",VLOOKUP([1]Allegations!S384,[1]!map_alpha2[#Data],2,FALSE))</f>
        <v>Qatar</v>
      </c>
      <c r="C381" s="17">
        <f>IF([1]Allegations!U384="","",[1]Allegations!U384)</f>
        <v>44270</v>
      </c>
      <c r="D381" s="18" t="str">
        <f>IF([1]Allegations!B384="","",HYPERLINK([1]Allegations!B384))</f>
        <v>https://www.business-humanrights.org/en/latest-news/qatar-majority-of-workers-interviewed-by-al-jazeera-face-threats-harassment-exploitation-following-job-transfer-applications/</v>
      </c>
      <c r="E381" t="str">
        <f>IF([1]Allegations!M384="","",[1]Allegations!M384)</f>
        <v>News outlet</v>
      </c>
      <c r="F381" t="str">
        <f>IF([1]Allegations!L384="","",[1]Allegations!L384)</f>
        <v>Migrant &amp; immigrant workers (1 - PH - Catering &amp; food services)</v>
      </c>
      <c r="G381">
        <f>IF([1]Allegations!T384="","",[1]Allegations!T384)</f>
        <v>1</v>
      </c>
      <c r="H381" t="str">
        <f>IF([1]Allegations!X384="","",[1]Allegations!X384)</f>
        <v>In March 2021, Al Jazeera reported on the difficulties migrant workers in Qatar were facing in changing jobs. In one case, a migrant worker who had been working at the same company for seven years had never had a pay rise and her salary was less than she had agreed on signing a contract before leaving her home country of the Philippines. When she resigned her manager told her that the sponsor was angry, would cancel her visa. She was later accused of holding two jobs and had an absconding case filed against her.</v>
      </c>
      <c r="I381" s="1" t="str">
        <f>IF([1]Allegations!K384="","",[1]Allegations!K384)</f>
        <v>Contract Substitution;Intimidation &amp; Threats;Non-payment of Wages;Restricted Mobility</v>
      </c>
      <c r="J381" t="str">
        <f>IF([1]Allegations!C384="","",[1]Allegations!C384)</f>
        <v/>
      </c>
      <c r="K381" t="str">
        <f>IF([1]Allegations!F384="","",[1]Allegations!F384)</f>
        <v/>
      </c>
      <c r="L381" t="str">
        <f>IF([1]Allegations!G384="","",[1]Allegations!G384)</f>
        <v/>
      </c>
      <c r="M381" t="str">
        <f>IF([1]Allegations!H384="","",[1]Allegations!H384)</f>
        <v/>
      </c>
      <c r="N381" t="str">
        <f>IF([1]Allegations!I384="","",[1]Allegations!I384)</f>
        <v/>
      </c>
      <c r="O381" s="1" t="str">
        <f>IF([1]Allegations!J384="","",[1]Allegations!J384)</f>
        <v>Not Reported (Employer - Catering &amp; food services)</v>
      </c>
      <c r="P381" t="str">
        <f>IF([1]Allegations!N384="","",[1]Allegations!N384)</f>
        <v>No</v>
      </c>
      <c r="Q381" t="str">
        <f>IF([1]Allegations!O384="","",[1]Allegations!O384)</f>
        <v/>
      </c>
      <c r="R381" s="18" t="str">
        <f>IF(AND([1]Allegations!R384="",[1]Allegations!P384=""),"",IF(AND(NOT([1]Allegations!R384=""),[1]Allegations!P384=""),HYPERLINK([1]Allegations!R384),HYPERLINK([1]Allegations!P384)))</f>
        <v/>
      </c>
      <c r="S381" s="1" t="str">
        <f>IF([1]Allegations!Q384="","",[1]Allegations!Q384)</f>
        <v>None reported.</v>
      </c>
      <c r="T381" t="str">
        <f t="shared" si="45"/>
        <v>x</v>
      </c>
      <c r="U381" t="str">
        <f t="shared" si="46"/>
        <v>x</v>
      </c>
      <c r="V381" t="str">
        <f t="shared" si="47"/>
        <v/>
      </c>
      <c r="W381" t="str">
        <f t="shared" si="48"/>
        <v/>
      </c>
      <c r="X381" t="str">
        <f t="shared" si="49"/>
        <v>x</v>
      </c>
      <c r="Y381" t="str">
        <f t="shared" si="50"/>
        <v/>
      </c>
      <c r="Z381" t="str">
        <f t="shared" si="51"/>
        <v/>
      </c>
      <c r="AA381" s="1" t="str">
        <f t="shared" si="52"/>
        <v/>
      </c>
      <c r="AB381" s="19" t="str">
        <f t="shared" si="53"/>
        <v>Catering &amp; food services</v>
      </c>
    </row>
    <row r="382" spans="1:28" x14ac:dyDescent="0.25">
      <c r="A382" s="1">
        <f>[1]Allegations!V385</f>
        <v>2666</v>
      </c>
      <c r="B382" t="str">
        <f>IF([1]Allegations!S385="Location unknown","Location unknown",VLOOKUP([1]Allegations!S385,[1]!map_alpha2[#Data],2,FALSE))</f>
        <v>Qatar</v>
      </c>
      <c r="C382" s="17">
        <f>IF([1]Allegations!U385="","",[1]Allegations!U385)</f>
        <v>44270</v>
      </c>
      <c r="D382" s="18" t="str">
        <f>IF([1]Allegations!B385="","",HYPERLINK([1]Allegations!B385))</f>
        <v>https://www.business-humanrights.org/en/latest-news/qatar-majority-of-workers-interviewed-by-al-jazeera-face-threats-harassment-exploitation-following-job-transfer-applications/</v>
      </c>
      <c r="E382" t="str">
        <f>IF([1]Allegations!M385="","",[1]Allegations!M385)</f>
        <v>News outlet</v>
      </c>
      <c r="F382" t="str">
        <f>IF([1]Allegations!L385="","",[1]Allegations!L385)</f>
        <v>Migrant &amp; immigrant workers (Unknown Number - Unknown Location - Cleaning &amp; maintenance)</v>
      </c>
      <c r="G382">
        <f>IF([1]Allegations!T385="","",[1]Allegations!T385)</f>
        <v>1</v>
      </c>
      <c r="H382" t="str">
        <f>IF([1]Allegations!X385="","",[1]Allegations!X385)</f>
        <v>In March 2021, Al Jazeera reported on the difficulties migrant workers in Qatar were facing in changing jobs. In one case, a migrant worker who had worked for a cleaning company for almost three years applied to transfer sponsorship only for her sponsor to file an absconding report against her.</v>
      </c>
      <c r="I382" s="1" t="str">
        <f>IF([1]Allegations!K385="","",[1]Allegations!K385)</f>
        <v>Intimidation &amp; Threats;Restricted Mobility</v>
      </c>
      <c r="J382" t="str">
        <f>IF([1]Allegations!C385="","",[1]Allegations!C385)</f>
        <v/>
      </c>
      <c r="K382" t="str">
        <f>IF([1]Allegations!F385="","",[1]Allegations!F385)</f>
        <v/>
      </c>
      <c r="L382" t="str">
        <f>IF([1]Allegations!G385="","",[1]Allegations!G385)</f>
        <v/>
      </c>
      <c r="M382" t="str">
        <f>IF([1]Allegations!H385="","",[1]Allegations!H385)</f>
        <v/>
      </c>
      <c r="N382" t="str">
        <f>IF([1]Allegations!I385="","",[1]Allegations!I385)</f>
        <v/>
      </c>
      <c r="O382" s="1" t="str">
        <f>IF([1]Allegations!J385="","",[1]Allegations!J385)</f>
        <v>Not Reported (Employer - Cleaning &amp; maintenance)</v>
      </c>
      <c r="P382" t="str">
        <f>IF([1]Allegations!N385="","",[1]Allegations!N385)</f>
        <v>No</v>
      </c>
      <c r="Q382" t="str">
        <f>IF([1]Allegations!O385="","",[1]Allegations!O385)</f>
        <v/>
      </c>
      <c r="R382" s="18" t="str">
        <f>IF(AND([1]Allegations!R385="",[1]Allegations!P385=""),"",IF(AND(NOT([1]Allegations!R385=""),[1]Allegations!P385=""),HYPERLINK([1]Allegations!R385),HYPERLINK([1]Allegations!P385)))</f>
        <v/>
      </c>
      <c r="S382" s="1" t="str">
        <f>IF([1]Allegations!Q385="","",[1]Allegations!Q385)</f>
        <v>After taking her case to the Criminal Investigation Department (CID) offices and courts, the worker successfully registered with her new sponsor but acknowledge herself as one of the "very few lucky ones".</v>
      </c>
      <c r="T382" t="str">
        <f t="shared" si="45"/>
        <v/>
      </c>
      <c r="U382" t="str">
        <f t="shared" si="46"/>
        <v>x</v>
      </c>
      <c r="V382" t="str">
        <f t="shared" si="47"/>
        <v/>
      </c>
      <c r="W382" t="str">
        <f t="shared" si="48"/>
        <v/>
      </c>
      <c r="X382" t="str">
        <f t="shared" si="49"/>
        <v>x</v>
      </c>
      <c r="Y382" t="str">
        <f t="shared" si="50"/>
        <v/>
      </c>
      <c r="Z382" t="str">
        <f t="shared" si="51"/>
        <v/>
      </c>
      <c r="AA382" s="1" t="str">
        <f t="shared" si="52"/>
        <v/>
      </c>
      <c r="AB382" s="19" t="str">
        <f t="shared" si="53"/>
        <v>Cleaning &amp; maintenance</v>
      </c>
    </row>
    <row r="383" spans="1:28" x14ac:dyDescent="0.25">
      <c r="A383" s="1">
        <f>[1]Allegations!V386</f>
        <v>2741</v>
      </c>
      <c r="B383" t="str">
        <f>IF([1]Allegations!S386="Location unknown","Location unknown",VLOOKUP([1]Allegations!S386,[1]!map_alpha2[#Data],2,FALSE))</f>
        <v>Qatar</v>
      </c>
      <c r="C383" s="17">
        <f>IF([1]Allegations!U386="","",[1]Allegations!U386)</f>
        <v>44522</v>
      </c>
      <c r="D383" s="18" t="str">
        <f>IF([1]Allegations!B386="","",HYPERLINK([1]Allegations!B386))</f>
        <v>https://www.business-humanrights.org/en/latest-news/qatar-14-months-after-lauded-labour-reforms-workers-say-employers-are-ignoring-new-laws-refusing-job-change-requests-withholding-salaries/</v>
      </c>
      <c r="E383" t="str">
        <f>IF([1]Allegations!M386="","",[1]Allegations!M386)</f>
        <v>News outlet</v>
      </c>
      <c r="F383" t="str">
        <f>IF([1]Allegations!L386="","",[1]Allegations!L386)</f>
        <v>Migrant &amp; immigrant workers (1 - KE - Security companies)</v>
      </c>
      <c r="G383">
        <f>IF([1]Allegations!T386="","",[1]Allegations!T386)</f>
        <v>1</v>
      </c>
      <c r="H383" t="str">
        <f>IF([1]Allegations!X386="","",[1]Allegations!X386)</f>
        <v>In November 2021, one year before the Qatar World Cup, a Guardian investigation into how the recent labour reforms in Qatar were taking hold found that workers still report issues around being allowed to change jobs and receiving proper pay._x000D_
_x000D_
One Kenyan worker described how he had found another job but his company refused to release him. He could not afford the public transport to the labour court and was not allowed to take time off work, which would have allowed him to take his case to court.</v>
      </c>
      <c r="I383" s="1" t="str">
        <f>IF([1]Allegations!K386="","",[1]Allegations!K386)</f>
        <v>Restricted Mobility</v>
      </c>
      <c r="J383" t="str">
        <f>IF([1]Allegations!C386="","",[1]Allegations!C386)</f>
        <v/>
      </c>
      <c r="K383" t="str">
        <f>IF([1]Allegations!F386="","",[1]Allegations!F386)</f>
        <v/>
      </c>
      <c r="L383" t="str">
        <f>IF([1]Allegations!G386="","",[1]Allegations!G386)</f>
        <v/>
      </c>
      <c r="M383" t="str">
        <f>IF([1]Allegations!H386="","",[1]Allegations!H386)</f>
        <v/>
      </c>
      <c r="N383" t="str">
        <f>IF([1]Allegations!I386="","",[1]Allegations!I386)</f>
        <v/>
      </c>
      <c r="O383" s="1" t="str">
        <f>IF([1]Allegations!J386="","",[1]Allegations!J386)</f>
        <v>Not Reported (Employer - Security companies)</v>
      </c>
      <c r="P383" t="str">
        <f>IF([1]Allegations!N386="","",[1]Allegations!N386)</f>
        <v>No</v>
      </c>
      <c r="Q383" t="str">
        <f>IF([1]Allegations!O386="","",[1]Allegations!O386)</f>
        <v/>
      </c>
      <c r="R383" s="18" t="str">
        <f>IF(AND([1]Allegations!R386="",[1]Allegations!P386=""),"",IF(AND(NOT([1]Allegations!R386=""),[1]Allegations!P386=""),HYPERLINK([1]Allegations!R386),HYPERLINK([1]Allegations!P386)))</f>
        <v/>
      </c>
      <c r="S383" s="1" t="str">
        <f>IF([1]Allegations!Q386="","",[1]Allegations!Q386)</f>
        <v>None reported.</v>
      </c>
      <c r="T383" t="str">
        <f t="shared" si="45"/>
        <v/>
      </c>
      <c r="U383" t="str">
        <f t="shared" si="46"/>
        <v>x</v>
      </c>
      <c r="V383" t="str">
        <f t="shared" si="47"/>
        <v/>
      </c>
      <c r="W383" t="str">
        <f t="shared" si="48"/>
        <v/>
      </c>
      <c r="X383" t="str">
        <f t="shared" si="49"/>
        <v/>
      </c>
      <c r="Y383" t="str">
        <f t="shared" si="50"/>
        <v/>
      </c>
      <c r="Z383" t="str">
        <f t="shared" si="51"/>
        <v/>
      </c>
      <c r="AA383" s="1" t="str">
        <f t="shared" si="52"/>
        <v/>
      </c>
      <c r="AB383" s="19" t="str">
        <f t="shared" si="53"/>
        <v>Security companies</v>
      </c>
    </row>
    <row r="384" spans="1:28" x14ac:dyDescent="0.25">
      <c r="A384" s="1">
        <f>[1]Allegations!V387</f>
        <v>2740</v>
      </c>
      <c r="B384" t="str">
        <f>IF([1]Allegations!S387="Location unknown","Location unknown",VLOOKUP([1]Allegations!S387,[1]!map_alpha2[#Data],2,FALSE))</f>
        <v>Qatar</v>
      </c>
      <c r="C384" s="17">
        <f>IF([1]Allegations!U387="","",[1]Allegations!U387)</f>
        <v>44522</v>
      </c>
      <c r="D384" s="18" t="str">
        <f>IF([1]Allegations!B387="","",HYPERLINK([1]Allegations!B387))</f>
        <v>https://www.business-humanrights.org/en/latest-news/qatar-14-months-after-lauded-labour-reforms-workers-say-employers-are-ignoring-new-laws-refusing-job-change-requests-withholding-salaries/</v>
      </c>
      <c r="E384" t="str">
        <f>IF([1]Allegations!M387="","",[1]Allegations!M387)</f>
        <v>News outlet</v>
      </c>
      <c r="F384" t="str">
        <f>IF([1]Allegations!L387="","",[1]Allegations!L387)</f>
        <v>Migrant &amp; immigrant workers (1 - IN - Security companies)</v>
      </c>
      <c r="G384" t="str">
        <f>IF([1]Allegations!T387="","",[1]Allegations!T387)</f>
        <v>Number unknown</v>
      </c>
      <c r="H384" t="str">
        <f>IF([1]Allegations!X387="","",[1]Allegations!X387)</f>
        <v>In November 2021, one year before the Qatar World Cup, a Guardian investigation into how the recent labour reforms in Qatar were taking hold found that workers still report issues around being allowed to change jobs and receiving proper pay._x000D_
_x000D_
One migrant worker stated his employer threatens the workers, illegally deducting costs of accommodation from their salary and refusing to pay en-of-service benefits if workers wish to leave.</v>
      </c>
      <c r="I384" s="1" t="str">
        <f>IF([1]Allegations!K387="","",[1]Allegations!K387)</f>
        <v>Intimidation &amp; Threats;Non-payment of Wages;Restricted Mobility</v>
      </c>
      <c r="J384" t="str">
        <f>IF([1]Allegations!C387="","",[1]Allegations!C387)</f>
        <v/>
      </c>
      <c r="K384" t="str">
        <f>IF([1]Allegations!F387="","",[1]Allegations!F387)</f>
        <v/>
      </c>
      <c r="L384" t="str">
        <f>IF([1]Allegations!G387="","",[1]Allegations!G387)</f>
        <v/>
      </c>
      <c r="M384" t="str">
        <f>IF([1]Allegations!H387="","",[1]Allegations!H387)</f>
        <v/>
      </c>
      <c r="N384" t="str">
        <f>IF([1]Allegations!I387="","",[1]Allegations!I387)</f>
        <v/>
      </c>
      <c r="O384" s="1" t="str">
        <f>IF([1]Allegations!J387="","",[1]Allegations!J387)</f>
        <v>Not Reported (Employer - Security companies)</v>
      </c>
      <c r="P384" t="str">
        <f>IF([1]Allegations!N387="","",[1]Allegations!N387)</f>
        <v>No</v>
      </c>
      <c r="Q384" t="str">
        <f>IF([1]Allegations!O387="","",[1]Allegations!O387)</f>
        <v/>
      </c>
      <c r="R384" s="18" t="str">
        <f>IF(AND([1]Allegations!R387="",[1]Allegations!P387=""),"",IF(AND(NOT([1]Allegations!R387=""),[1]Allegations!P387=""),HYPERLINK([1]Allegations!R387),HYPERLINK([1]Allegations!P387)))</f>
        <v/>
      </c>
      <c r="S384" s="1" t="str">
        <f>IF([1]Allegations!Q387="","",[1]Allegations!Q387)</f>
        <v>None reported.</v>
      </c>
      <c r="T384" t="str">
        <f t="shared" si="45"/>
        <v>x</v>
      </c>
      <c r="U384" t="str">
        <f t="shared" si="46"/>
        <v>x</v>
      </c>
      <c r="V384" t="str">
        <f t="shared" si="47"/>
        <v/>
      </c>
      <c r="W384" t="str">
        <f t="shared" si="48"/>
        <v/>
      </c>
      <c r="X384" t="str">
        <f t="shared" si="49"/>
        <v>x</v>
      </c>
      <c r="Y384" t="str">
        <f t="shared" si="50"/>
        <v/>
      </c>
      <c r="Z384" t="str">
        <f t="shared" si="51"/>
        <v/>
      </c>
      <c r="AA384" s="1" t="str">
        <f t="shared" si="52"/>
        <v/>
      </c>
      <c r="AB384" s="19" t="str">
        <f t="shared" si="53"/>
        <v>Security companies</v>
      </c>
    </row>
    <row r="385" spans="1:28" x14ac:dyDescent="0.25">
      <c r="A385" s="1">
        <f>[1]Allegations!V388</f>
        <v>2743</v>
      </c>
      <c r="B385" t="str">
        <f>IF([1]Allegations!S388="Location unknown","Location unknown",VLOOKUP([1]Allegations!S388,[1]!map_alpha2[#Data],2,FALSE))</f>
        <v>Qatar</v>
      </c>
      <c r="C385" s="17">
        <f>IF([1]Allegations!U388="","",[1]Allegations!U388)</f>
        <v>44520</v>
      </c>
      <c r="D385" s="18" t="str">
        <f>IF([1]Allegations!B388="","",HYPERLINK([1]Allegations!B388))</f>
        <v>https://www.business-humanrights.org/en/latest-news/qatar-despite-promises-spotlight-of-world-cup-not-enough-being-done-to-improve-workers-rights-finds-report/</v>
      </c>
      <c r="E385" t="str">
        <f>IF([1]Allegations!M388="","",[1]Allegations!M388)</f>
        <v>News outlet</v>
      </c>
      <c r="F385" t="str">
        <f>IF([1]Allegations!L388="","",[1]Allegations!L388)</f>
        <v>Migrant &amp; immigrant workers (1 - BD - Transport: General)</v>
      </c>
      <c r="G385">
        <f>IF([1]Allegations!T388="","",[1]Allegations!T388)</f>
        <v>1</v>
      </c>
      <c r="H385" t="str">
        <f>IF([1]Allegations!X388="","",[1]Allegations!X388)</f>
        <v>A Bangladeshi national working as a washer for a limousine company was detained and deported without his possessions after his manager allowed his residency permit to expire, leaving him undocumented.</v>
      </c>
      <c r="I385" s="1" t="str">
        <f>IF([1]Allegations!K388="","",[1]Allegations!K388)</f>
        <v>Failing to renew visas;Imprisonment</v>
      </c>
      <c r="J385" t="str">
        <f>IF([1]Allegations!C388="","",[1]Allegations!C388)</f>
        <v/>
      </c>
      <c r="K385" t="str">
        <f>IF([1]Allegations!F388="","",[1]Allegations!F388)</f>
        <v/>
      </c>
      <c r="L385" t="str">
        <f>IF([1]Allegations!G388="","",[1]Allegations!G388)</f>
        <v/>
      </c>
      <c r="M385" t="str">
        <f>IF([1]Allegations!H388="","",[1]Allegations!H388)</f>
        <v/>
      </c>
      <c r="N385" t="str">
        <f>IF([1]Allegations!I388="","",[1]Allegations!I388)</f>
        <v/>
      </c>
      <c r="O385" s="1" t="str">
        <f>IF([1]Allegations!J388="","",[1]Allegations!J388)</f>
        <v>Not Reported (Employer - Transport: General)</v>
      </c>
      <c r="P385" t="str">
        <f>IF([1]Allegations!N388="","",[1]Allegations!N388)</f>
        <v>No</v>
      </c>
      <c r="Q385" t="str">
        <f>IF([1]Allegations!O388="","",[1]Allegations!O388)</f>
        <v/>
      </c>
      <c r="R385" s="18" t="str">
        <f>IF(AND([1]Allegations!R388="",[1]Allegations!P388=""),"",IF(AND(NOT([1]Allegations!R388=""),[1]Allegations!P388=""),HYPERLINK([1]Allegations!R388),HYPERLINK([1]Allegations!P388)))</f>
        <v/>
      </c>
      <c r="S385" s="1" t="str">
        <f>IF([1]Allegations!Q388="","",[1]Allegations!Q388)</f>
        <v>The worker called his employer from detention but he did nothing.</v>
      </c>
      <c r="T385" t="str">
        <f t="shared" si="45"/>
        <v/>
      </c>
      <c r="U385" t="str">
        <f t="shared" si="46"/>
        <v>x</v>
      </c>
      <c r="V385" t="str">
        <f t="shared" si="47"/>
        <v/>
      </c>
      <c r="W385" t="str">
        <f t="shared" si="48"/>
        <v/>
      </c>
      <c r="X385" t="str">
        <f t="shared" si="49"/>
        <v/>
      </c>
      <c r="Y385" t="str">
        <f t="shared" si="50"/>
        <v/>
      </c>
      <c r="Z385" t="str">
        <f t="shared" si="51"/>
        <v/>
      </c>
      <c r="AA385" s="1" t="str">
        <f t="shared" si="52"/>
        <v/>
      </c>
      <c r="AB385" s="19" t="str">
        <f t="shared" si="53"/>
        <v>Transport: General</v>
      </c>
    </row>
    <row r="386" spans="1:28" x14ac:dyDescent="0.25">
      <c r="A386" s="1">
        <f>[1]Allegations!V389</f>
        <v>2542</v>
      </c>
      <c r="B386" t="str">
        <f>IF([1]Allegations!S389="Location unknown","Location unknown",VLOOKUP([1]Allegations!S389,[1]!map_alpha2[#Data],2,FALSE))</f>
        <v>Oman</v>
      </c>
      <c r="C386" s="17">
        <f>IF([1]Allegations!U389="","",[1]Allegations!U389)</f>
        <v>44544</v>
      </c>
      <c r="D386" s="18" t="str">
        <f>IF([1]Allegations!B389="","",HYPERLINK([1]Allegations!B389))</f>
        <v>https://www.business-humanrights.org/en/latest-news/bangladesh-returned-migrant-worker-receives-compensation-from-omani-employer-following-workplace-accident-life-changing-injuries/</v>
      </c>
      <c r="E386" t="str">
        <f>IF([1]Allegations!M389="","",[1]Allegations!M389)</f>
        <v>News outlet</v>
      </c>
      <c r="F386" t="str">
        <f>IF([1]Allegations!L389="","",[1]Allegations!L389)</f>
        <v>Migrant &amp; immigrant workers (1 - BD - Agriculture &amp; livestock);Migrant &amp; immigrant workers (Unknown Number - Asia &amp; Pacific - Agriculture &amp; livestock)</v>
      </c>
      <c r="G386">
        <f>IF([1]Allegations!T389="","",[1]Allegations!T389)</f>
        <v>1</v>
      </c>
      <c r="H386" t="str">
        <f>IF([1]Allegations!X389="","",[1]Allegations!X389)</f>
        <v>Bangladeshi migrant worker Khijmat Ali reportedly suffered a serious workplace injury that has left him unable to resume work in agriculture in Oman and as result had to return to Bangladesh in 2017. The accident which resulted in this injury left both of his abilities to walk and speak impaired.</v>
      </c>
      <c r="I386" s="1" t="str">
        <f>IF([1]Allegations!K389="","",[1]Allegations!K389)</f>
        <v>Health: General (including workplace health &amp; safety);Injuries</v>
      </c>
      <c r="J386" t="str">
        <f>IF([1]Allegations!C389="","",[1]Allegations!C389)</f>
        <v/>
      </c>
      <c r="K386" t="str">
        <f>IF([1]Allegations!F389="","",[1]Allegations!F389)</f>
        <v/>
      </c>
      <c r="L386" t="str">
        <f>IF([1]Allegations!G389="","",[1]Allegations!G389)</f>
        <v/>
      </c>
      <c r="M386" t="str">
        <f>IF([1]Allegations!H389="","",[1]Allegations!H389)</f>
        <v/>
      </c>
      <c r="N386" t="str">
        <f>IF([1]Allegations!I389="","",[1]Allegations!I389)</f>
        <v/>
      </c>
      <c r="O386" s="1" t="str">
        <f>IF([1]Allegations!J389="","",[1]Allegations!J389)</f>
        <v>Not Reported (Employer - Agriculture &amp; livestock)</v>
      </c>
      <c r="P386" t="str">
        <f>IF([1]Allegations!N389="","",[1]Allegations!N389)</f>
        <v>No</v>
      </c>
      <c r="Q386" t="str">
        <f>IF([1]Allegations!O389="","",[1]Allegations!O389)</f>
        <v/>
      </c>
      <c r="R386" s="18" t="str">
        <f>IF(AND([1]Allegations!R389="",[1]Allegations!P389=""),"",IF(AND(NOT([1]Allegations!R389=""),[1]Allegations!P389=""),HYPERLINK([1]Allegations!R389),HYPERLINK([1]Allegations!P389)))</f>
        <v/>
      </c>
      <c r="S386" s="1" t="str">
        <f>IF([1]Allegations!Q389="","",[1]Allegations!Q389)</f>
        <v>Omani authorities initiated a legal process which concluded in Khijmat's former workplace having to pay compesation amounting to Tk11,410,922 (around USD132K), which he recieved in December 2021 - about 4 years after the incident.</v>
      </c>
      <c r="T386" t="str">
        <f t="shared" si="45"/>
        <v/>
      </c>
      <c r="U386" t="str">
        <f t="shared" si="46"/>
        <v/>
      </c>
      <c r="V386" t="str">
        <f t="shared" si="47"/>
        <v>x</v>
      </c>
      <c r="W386" t="str">
        <f t="shared" si="48"/>
        <v/>
      </c>
      <c r="X386" t="str">
        <f t="shared" si="49"/>
        <v/>
      </c>
      <c r="Y386" t="str">
        <f t="shared" si="50"/>
        <v/>
      </c>
      <c r="Z386" t="str">
        <f t="shared" si="51"/>
        <v>x</v>
      </c>
      <c r="AA386" s="1" t="str">
        <f t="shared" si="52"/>
        <v/>
      </c>
      <c r="AB386" s="19" t="str">
        <f t="shared" si="53"/>
        <v>Agriculture &amp; livestock</v>
      </c>
    </row>
    <row r="387" spans="1:28" x14ac:dyDescent="0.25">
      <c r="A387" s="1">
        <f>[1]Allegations!V390</f>
        <v>2544</v>
      </c>
      <c r="B387" t="str">
        <f>IF([1]Allegations!S390="Location unknown","Location unknown",VLOOKUP([1]Allegations!S390,[1]!map_alpha2[#Data],2,FALSE))</f>
        <v>Saudi Arabia</v>
      </c>
      <c r="C387" s="17">
        <f>IF([1]Allegations!U390="","",[1]Allegations!U390)</f>
        <v>44537</v>
      </c>
      <c r="D387" s="18" t="str">
        <f>IF([1]Allegations!B390="","",HYPERLINK([1]Allegations!B390))</f>
        <v>https://www.business-humanrights.org/en/latest-news/saudi-arabia-african-domestic-workers-trafficked-sexually-abused-racially-discriminated-against-often-facilitated-by-agencies/</v>
      </c>
      <c r="E387" t="str">
        <f>IF([1]Allegations!M390="","",[1]Allegations!M390)</f>
        <v>NGO</v>
      </c>
      <c r="F387" t="str">
        <f>IF([1]Allegations!L390="","",[1]Allegations!L390)</f>
        <v>Migrant &amp; immigrant workers (Unknown Number - GH - Domestic worker agencies)</v>
      </c>
      <c r="G387">
        <f>IF([1]Allegations!T390="","",[1]Allegations!T390)</f>
        <v>1</v>
      </c>
      <c r="H387" t="str">
        <f>IF([1]Allegations!X390="","",[1]Allegations!X390)</f>
        <v>African women are reportedly the most vulnerable to abuse in the field of domestic work - as reported by testimonies through Migrant-Rights.org. Testimonies of women from various African countries shed light on the nature of these abuses. Lina, domestic worker from Ghana, is one of these women. She fell victim to a scam from a recruiter and ended up doing domestic work with low pay and had to face religious discrimination due to the conservative culture in the Kingdom. Every time she tried to pushback she faced threats.</v>
      </c>
      <c r="I387" s="1" t="str">
        <f>IF([1]Allegations!K390="","",[1]Allegations!K390)</f>
        <v>Contract Substitution;Intimidation &amp; Threats</v>
      </c>
      <c r="J387" t="str">
        <f>IF([1]Allegations!C390="","",[1]Allegations!C390)</f>
        <v/>
      </c>
      <c r="K387" t="str">
        <f>IF([1]Allegations!F390="","",[1]Allegations!F390)</f>
        <v/>
      </c>
      <c r="L387" t="str">
        <f>IF([1]Allegations!G390="","",[1]Allegations!G390)</f>
        <v/>
      </c>
      <c r="M387" t="str">
        <f>IF([1]Allegations!H390="","",[1]Allegations!H390)</f>
        <v/>
      </c>
      <c r="N387" t="str">
        <f>IF([1]Allegations!I390="","",[1]Allegations!I390)</f>
        <v/>
      </c>
      <c r="O387" s="1" t="str">
        <f>IF([1]Allegations!J390="","",[1]Allegations!J390)</f>
        <v>Not Reported (Recruiter - Domestic worker agencies)</v>
      </c>
      <c r="P387" t="str">
        <f>IF([1]Allegations!N390="","",[1]Allegations!N390)</f>
        <v>No</v>
      </c>
      <c r="Q387" t="str">
        <f>IF([1]Allegations!O390="","",[1]Allegations!O390)</f>
        <v/>
      </c>
      <c r="R387" s="18" t="str">
        <f>IF(AND([1]Allegations!R390="",[1]Allegations!P390=""),"",IF(AND(NOT([1]Allegations!R390=""),[1]Allegations!P390=""),HYPERLINK([1]Allegations!R390),HYPERLINK([1]Allegations!P390)))</f>
        <v/>
      </c>
      <c r="S387" s="1" t="str">
        <f>IF([1]Allegations!Q390="","",[1]Allegations!Q390)</f>
        <v>None reported.</v>
      </c>
      <c r="T387" t="str">
        <f t="shared" si="45"/>
        <v>x</v>
      </c>
      <c r="U387" t="str">
        <f t="shared" si="46"/>
        <v/>
      </c>
      <c r="V387" t="str">
        <f t="shared" si="47"/>
        <v/>
      </c>
      <c r="W387" t="str">
        <f t="shared" si="48"/>
        <v/>
      </c>
      <c r="X387" t="str">
        <f t="shared" si="49"/>
        <v>x</v>
      </c>
      <c r="Y387" t="str">
        <f t="shared" si="50"/>
        <v/>
      </c>
      <c r="Z387" t="str">
        <f t="shared" si="51"/>
        <v/>
      </c>
      <c r="AA387" s="1" t="str">
        <f t="shared" si="52"/>
        <v/>
      </c>
      <c r="AB387" s="19" t="str">
        <f t="shared" si="53"/>
        <v>Domestic worker agencies</v>
      </c>
    </row>
    <row r="388" spans="1:28" x14ac:dyDescent="0.25">
      <c r="A388" s="1">
        <f>[1]Allegations!V391</f>
        <v>2330</v>
      </c>
      <c r="B388" t="str">
        <f>IF([1]Allegations!S391="Location unknown","Location unknown",VLOOKUP([1]Allegations!S391,[1]!map_alpha2[#Data],2,FALSE))</f>
        <v>Qatar</v>
      </c>
      <c r="C388" s="17">
        <f>IF([1]Allegations!U391="","",[1]Allegations!U391)</f>
        <v>43891</v>
      </c>
      <c r="D388" s="18" t="str">
        <f>IF([1]Allegations!B391="","",HYPERLINK([1]Allegations!B391))</f>
        <v>https://www.business-humanrights.org/en/latest-news/the-cost-of-contagion-the-consequences-of-covid-19-for-migrant-workers-in-the-gulf-2/</v>
      </c>
      <c r="E388" t="str">
        <f>IF([1]Allegations!M391="","",[1]Allegations!M391)</f>
        <v>NGO</v>
      </c>
      <c r="F388" t="str">
        <f>IF([1]Allegations!L391="","",[1]Allegations!L391)</f>
        <v>Migrant &amp; immigrant workers (Unknown Number - Unknown Location - Construction)</v>
      </c>
      <c r="G388" t="str">
        <f>IF([1]Allegations!T391="","",[1]Allegations!T391)</f>
        <v>Number unknown</v>
      </c>
      <c r="H388" t="str">
        <f>IF([1]Allegations!X391="","",[1]Allegations!X391)</f>
        <v>In November 2020, NGO Equidem launched a report highlighting the impact of COVID-19 on migrant workers in Saudi Arabia, Qatar and UAE, based on 206 interviews with workers. A construction worker, said he was aware that medical treatment was available for migrant workers free of charge, yet he had no idea how to access testing centres or seek medical care. He said: “I have absolutely no idea how to access healthcare and services, who to contact for information or help, and how we will be taken care of".</v>
      </c>
      <c r="I388" s="1" t="str">
        <f>IF([1]Allegations!K391="","",[1]Allegations!K391)</f>
        <v>Health: General (including workplace health &amp; safety)</v>
      </c>
      <c r="J388" t="str">
        <f>IF([1]Allegations!C391="","",[1]Allegations!C391)</f>
        <v/>
      </c>
      <c r="K388" t="str">
        <f>IF([1]Allegations!F391="","",[1]Allegations!F391)</f>
        <v/>
      </c>
      <c r="L388" t="str">
        <f>IF([1]Allegations!G391="","",[1]Allegations!G391)</f>
        <v/>
      </c>
      <c r="M388" t="str">
        <f>IF([1]Allegations!H391="","",[1]Allegations!H391)</f>
        <v/>
      </c>
      <c r="N388" t="str">
        <f>IF([1]Allegations!I391="","",[1]Allegations!I391)</f>
        <v/>
      </c>
      <c r="O388" s="1" t="str">
        <f>IF([1]Allegations!J391="","",[1]Allegations!J391)</f>
        <v>Not Reported (Employer - Construction)</v>
      </c>
      <c r="P388" t="str">
        <f>IF([1]Allegations!N391="","",[1]Allegations!N391)</f>
        <v>No</v>
      </c>
      <c r="Q388" t="str">
        <f>IF([1]Allegations!O391="","",[1]Allegations!O391)</f>
        <v/>
      </c>
      <c r="R388" s="18" t="str">
        <f>IF(AND([1]Allegations!R391="",[1]Allegations!P391=""),"",IF(AND(NOT([1]Allegations!R391=""),[1]Allegations!P391=""),HYPERLINK([1]Allegations!R391),HYPERLINK([1]Allegations!P391)))</f>
        <v/>
      </c>
      <c r="S388" s="1" t="str">
        <f>IF([1]Allegations!Q391="","",[1]Allegations!Q391)</f>
        <v>None reported.</v>
      </c>
      <c r="T388" t="str">
        <f t="shared" ref="T388:T451" si="54">IF(OR(ISNUMBER(SEARCH("Contract Substitution",I388)),ISNUMBER(SEARCH("Debt Bondage",I388)),ISNUMBER(SEARCH("Non-payment of Wages",I388)),ISNUMBER(SEARCH("Recruitment Fees",I388)),ISNUMBER(SEARCH("Unfair Dismissal",I388)),ISNUMBER(SEARCH("Very Low Wages",I388))),"x","")</f>
        <v/>
      </c>
      <c r="U388" t="str">
        <f t="shared" ref="U388:U451" si="55">IF(OR(ISNUMBER(SEARCH("Denial of Freedom of Expression/Assembly",I388)),ISNUMBER(SEARCH("Restricted Mobility",I388)),ISNUMBER(SEARCH("Failing to renew visas",I388)),ISNUMBER(SEARCH("Withholding Passports",I388)),ISNUMBER(SEARCH("Imprisonment",I388))),"x","")</f>
        <v/>
      </c>
      <c r="V388" t="str">
        <f t="shared" ref="V388:V451" si="56">IF(OR(ISNUMBER(SEARCH("Health: General (including workplace health &amp; safety)",I388))),"x","")</f>
        <v>x</v>
      </c>
      <c r="W388" t="str">
        <f t="shared" ref="W388:W451" si="57">IF(OR(ISNUMBER(SEARCH("Precarious/unsuitable living conditions",I388)),ISNUMBER(SEARCH("Right to food",I388))),"x","")</f>
        <v/>
      </c>
      <c r="X388" t="str">
        <f t="shared" ref="X388:X451" si="58">IF(OR(ISNUMBER(SEARCH("Beatings &amp; violence",I388)),ISNUMBER(SEARCH("Intimidation &amp; Threats",I388))),"x","")</f>
        <v/>
      </c>
      <c r="Y388" t="str">
        <f t="shared" ref="Y388:Y451" si="59">IF(OR(ISNUMBER(SEARCH("Forced labour &amp; modern slavery",I388)),ISNUMBER(SEARCH("Human Trafficking",I388))),"x","")</f>
        <v/>
      </c>
      <c r="Z388" t="str">
        <f t="shared" ref="Z388:Z451" si="60">IF(OR(ISNUMBER(SEARCH("Injuries",I388))),"x","")</f>
        <v/>
      </c>
      <c r="AA388" s="1" t="str">
        <f t="shared" ref="AA388:AA451" si="61">IF(OR(ISNUMBER(SEARCH("Deaths",I388))),"x","")</f>
        <v/>
      </c>
      <c r="AB388" s="19" t="str">
        <f t="shared" ref="AB388:AB451" si="62">SUBSTITUTE(_xlfn.CONCAT(K388,";",N388,";",IF(O388="","",IF((LEN(O388)-LEN(SUBSTITUTE(O388,";","")))=0,MID(O388,SEARCH(" - ",O388)+3,(LEN(O388)-SEARCH(" - ",O388))-3),IF((LEN(O388)-LEN(SUBSTITUTE(O388,";","")))=1,_xlfn.CONCAT(MID(O388,SEARCH(" - ",O388,1)+3,(SEARCH(";",O388)-1)-(SEARCH(" - ",O388)+3)),";",MID(O388,SEARCH(" - ",O388,SEARCH(";",O388))+3,(LEN(O388)-SEARCH(" - ",O388,SEARCH(";",O388)))-3)),"Multiple")))),";;","")</f>
        <v>Construction</v>
      </c>
    </row>
    <row r="389" spans="1:28" x14ac:dyDescent="0.25">
      <c r="A389" s="1">
        <f>[1]Allegations!V392</f>
        <v>2318</v>
      </c>
      <c r="B389" t="str">
        <f>IF([1]Allegations!S392="Location unknown","Location unknown",VLOOKUP([1]Allegations!S392,[1]!map_alpha2[#Data],2,FALSE))</f>
        <v>Qatar</v>
      </c>
      <c r="C389" s="17">
        <f>IF([1]Allegations!U392="","",[1]Allegations!U392)</f>
        <v>43922</v>
      </c>
      <c r="D389" s="18" t="str">
        <f>IF([1]Allegations!B392="","",HYPERLINK([1]Allegations!B392))</f>
        <v>https://www.business-humanrights.org/en/latest-news/the-cost-of-contagion-the-consequences-of-covid-19-for-migrant-workers-in-the-gulf-2/</v>
      </c>
      <c r="E389" t="str">
        <f>IF([1]Allegations!M392="","",[1]Allegations!M392)</f>
        <v>NGO</v>
      </c>
      <c r="F389" t="str">
        <f>IF([1]Allegations!L392="","",[1]Allegations!L392)</f>
        <v>Migrant &amp; immigrant workers (Unknown Number - Unknown Location - Security companies)</v>
      </c>
      <c r="G389">
        <f>IF([1]Allegations!T392="","",[1]Allegations!T392)</f>
        <v>550</v>
      </c>
      <c r="H389" t="str">
        <f>IF([1]Allegations!X392="","",[1]Allegations!X392)</f>
        <v>In November 2020, NGO Equidem launched a report highlighting the impact of COVID-19 on migrant workers in Saudi Arabia, Qatar and UAE, based on 206 interviews with workers. A security and occupational consultant said that his employer was ignoring basic health and hygiene measures and self service in the dinner hall was the worst as everyone was using the same serving spoon. p87</v>
      </c>
      <c r="I389" s="1" t="str">
        <f>IF([1]Allegations!K392="","",[1]Allegations!K392)</f>
        <v>Health: General (including workplace health &amp; safety)</v>
      </c>
      <c r="J389" t="str">
        <f>IF([1]Allegations!C392="","",[1]Allegations!C392)</f>
        <v/>
      </c>
      <c r="K389" t="str">
        <f>IF([1]Allegations!F392="","",[1]Allegations!F392)</f>
        <v/>
      </c>
      <c r="L389" t="str">
        <f>IF([1]Allegations!G392="","",[1]Allegations!G392)</f>
        <v/>
      </c>
      <c r="M389" t="str">
        <f>IF([1]Allegations!H392="","",[1]Allegations!H392)</f>
        <v/>
      </c>
      <c r="N389" t="str">
        <f>IF([1]Allegations!I392="","",[1]Allegations!I392)</f>
        <v/>
      </c>
      <c r="O389" s="1" t="str">
        <f>IF([1]Allegations!J392="","",[1]Allegations!J392)</f>
        <v>Not Reported (Employer - Security companies)</v>
      </c>
      <c r="P389" t="str">
        <f>IF([1]Allegations!N392="","",[1]Allegations!N392)</f>
        <v>No</v>
      </c>
      <c r="Q389" t="str">
        <f>IF([1]Allegations!O392="","",[1]Allegations!O392)</f>
        <v/>
      </c>
      <c r="R389" s="18" t="str">
        <f>IF(AND([1]Allegations!R392="",[1]Allegations!P392=""),"",IF(AND(NOT([1]Allegations!R392=""),[1]Allegations!P392=""),HYPERLINK([1]Allegations!R392),HYPERLINK([1]Allegations!P392)))</f>
        <v/>
      </c>
      <c r="S389" s="1" t="str">
        <f>IF([1]Allegations!Q392="","",[1]Allegations!Q392)</f>
        <v>None reported.</v>
      </c>
      <c r="T389" t="str">
        <f t="shared" si="54"/>
        <v/>
      </c>
      <c r="U389" t="str">
        <f t="shared" si="55"/>
        <v/>
      </c>
      <c r="V389" t="str">
        <f t="shared" si="56"/>
        <v>x</v>
      </c>
      <c r="W389" t="str">
        <f t="shared" si="57"/>
        <v/>
      </c>
      <c r="X389" t="str">
        <f t="shared" si="58"/>
        <v/>
      </c>
      <c r="Y389" t="str">
        <f t="shared" si="59"/>
        <v/>
      </c>
      <c r="Z389" t="str">
        <f t="shared" si="60"/>
        <v/>
      </c>
      <c r="AA389" s="1" t="str">
        <f t="shared" si="61"/>
        <v/>
      </c>
      <c r="AB389" s="19" t="str">
        <f t="shared" si="62"/>
        <v>Security companies</v>
      </c>
    </row>
    <row r="390" spans="1:28" x14ac:dyDescent="0.25">
      <c r="A390" s="1">
        <f>[1]Allegations!V393</f>
        <v>2236</v>
      </c>
      <c r="B390" t="str">
        <f>IF([1]Allegations!S393="Location unknown","Location unknown",VLOOKUP([1]Allegations!S393,[1]!map_alpha2[#Data],2,FALSE))</f>
        <v>Qatar</v>
      </c>
      <c r="C390" s="17">
        <f>IF([1]Allegations!U393="","",[1]Allegations!U393)</f>
        <v>43891</v>
      </c>
      <c r="D390" s="18" t="str">
        <f>IF([1]Allegations!B393="","",HYPERLINK([1]Allegations!B393))</f>
        <v>https://www.business-humanrights.org/en/latest-news/the-cost-of-contagion-the-consequences-of-covid-19-for-migrant-workers-in-the-gulf-2/</v>
      </c>
      <c r="E390" t="str">
        <f>IF([1]Allegations!M393="","",[1]Allegations!M393)</f>
        <v>NGO</v>
      </c>
      <c r="F390" t="str">
        <f>IF([1]Allegations!L393="","",[1]Allegations!L393)</f>
        <v>Migrant &amp; immigrant workers (1 - Asia &amp; Pacific - Unknown Sector);Migrant &amp; immigrant workers (1 - NP - Unknown Sector)</v>
      </c>
      <c r="G390">
        <f>IF([1]Allegations!T393="","",[1]Allegations!T393)</f>
        <v>1</v>
      </c>
      <c r="H390" t="str">
        <f>IF([1]Allegations!X393="","",[1]Allegations!X393)</f>
        <v>In November 2020, NGO Equidem launched a report highlighting the impact of COVID-19 on migrant workers in Saudi Arabia, Qatar and UAE, based on 206 interviews with workers. In this case a worker told Equidem he had not been paid since March 2020 and that although the government had told employers to pay workers his employer had been silent on this (p76).</v>
      </c>
      <c r="I390" s="1" t="str">
        <f>IF([1]Allegations!K393="","",[1]Allegations!K393)</f>
        <v>Non-payment of Wages</v>
      </c>
      <c r="J390" t="str">
        <f>IF([1]Allegations!C393="","",[1]Allegations!C393)</f>
        <v/>
      </c>
      <c r="K390" t="str">
        <f>IF([1]Allegations!F393="","",[1]Allegations!F393)</f>
        <v/>
      </c>
      <c r="L390" t="str">
        <f>IF([1]Allegations!G393="","",[1]Allegations!G393)</f>
        <v/>
      </c>
      <c r="M390" t="str">
        <f>IF([1]Allegations!H393="","",[1]Allegations!H393)</f>
        <v/>
      </c>
      <c r="N390" t="str">
        <f>IF([1]Allegations!I393="","",[1]Allegations!I393)</f>
        <v/>
      </c>
      <c r="O390" s="1" t="str">
        <f>IF([1]Allegations!J393="","",[1]Allegations!J393)</f>
        <v>Not Reported (Employer - Sector not reported/applicable)</v>
      </c>
      <c r="P390" t="str">
        <f>IF([1]Allegations!N393="","",[1]Allegations!N393)</f>
        <v>No</v>
      </c>
      <c r="Q390" t="str">
        <f>IF([1]Allegations!O393="","",[1]Allegations!O393)</f>
        <v/>
      </c>
      <c r="R390" s="18" t="str">
        <f>IF(AND([1]Allegations!R393="",[1]Allegations!P393=""),"",IF(AND(NOT([1]Allegations!R393=""),[1]Allegations!P393=""),HYPERLINK([1]Allegations!R393),HYPERLINK([1]Allegations!P393)))</f>
        <v/>
      </c>
      <c r="S390" s="1" t="str">
        <f>IF([1]Allegations!Q393="","",[1]Allegations!Q393)</f>
        <v>None reported.</v>
      </c>
      <c r="T390" t="str">
        <f t="shared" si="54"/>
        <v>x</v>
      </c>
      <c r="U390" t="str">
        <f t="shared" si="55"/>
        <v/>
      </c>
      <c r="V390" t="str">
        <f t="shared" si="56"/>
        <v/>
      </c>
      <c r="W390" t="str">
        <f t="shared" si="57"/>
        <v/>
      </c>
      <c r="X390" t="str">
        <f t="shared" si="58"/>
        <v/>
      </c>
      <c r="Y390" t="str">
        <f t="shared" si="59"/>
        <v/>
      </c>
      <c r="Z390" t="str">
        <f t="shared" si="60"/>
        <v/>
      </c>
      <c r="AA390" s="1" t="str">
        <f t="shared" si="61"/>
        <v/>
      </c>
      <c r="AB390" s="19" t="str">
        <f t="shared" si="62"/>
        <v>Sector not reported/applicable</v>
      </c>
    </row>
    <row r="391" spans="1:28" x14ac:dyDescent="0.25">
      <c r="A391" s="1">
        <f>[1]Allegations!V394</f>
        <v>2224</v>
      </c>
      <c r="B391" t="str">
        <f>IF([1]Allegations!S394="Location unknown","Location unknown",VLOOKUP([1]Allegations!S394,[1]!map_alpha2[#Data],2,FALSE))</f>
        <v>Qatar</v>
      </c>
      <c r="C391" s="17">
        <f>IF([1]Allegations!U394="","",[1]Allegations!U394)</f>
        <v>43983</v>
      </c>
      <c r="D391" s="18" t="str">
        <f>IF([1]Allegations!B394="","",HYPERLINK([1]Allegations!B394))</f>
        <v>https://www.business-humanrights.org/en/latest-news/the-cost-of-contagion-the-consequences-of-covid-19-for-migrant-workers-in-the-gulf-2/</v>
      </c>
      <c r="E391" t="str">
        <f>IF([1]Allegations!M394="","",[1]Allegations!M394)</f>
        <v>NGO</v>
      </c>
      <c r="F391" t="str">
        <f>IF([1]Allegations!L394="","",[1]Allegations!L394)</f>
        <v>Migrant &amp; immigrant workers (1 - Asia &amp; Pacific - Cleaning &amp; maintenance);Migrant &amp; immigrant workers (1 - BD - Cleaning &amp; maintenance)</v>
      </c>
      <c r="G391" t="str">
        <f>IF([1]Allegations!T394="","",[1]Allegations!T394)</f>
        <v>Number unknown</v>
      </c>
      <c r="H391" t="str">
        <f>IF([1]Allegations!X394="","",[1]Allegations!X394)</f>
        <v>In November 2020, NGO Equidem launched a report highlighting the impact of COVID-19 on migrant workers in Saudi Arabia, Qatar and UAE, based on 206 interviews with workers. One worker reported not being paid since March 2020 and that the company had also failed to pay for their food and was only sometimes paying rent as required under the law.</v>
      </c>
      <c r="I391" s="1" t="str">
        <f>IF([1]Allegations!K394="","",[1]Allegations!K394)</f>
        <v>Non-payment of Wages;Precarious/unsuitable living conditions;Right to food</v>
      </c>
      <c r="J391" t="str">
        <f>IF([1]Allegations!C394="","",[1]Allegations!C394)</f>
        <v/>
      </c>
      <c r="K391" t="str">
        <f>IF([1]Allegations!F394="","",[1]Allegations!F394)</f>
        <v/>
      </c>
      <c r="L391" t="str">
        <f>IF([1]Allegations!G394="","",[1]Allegations!G394)</f>
        <v/>
      </c>
      <c r="M391" t="str">
        <f>IF([1]Allegations!H394="","",[1]Allegations!H394)</f>
        <v/>
      </c>
      <c r="N391" t="str">
        <f>IF([1]Allegations!I394="","",[1]Allegations!I394)</f>
        <v/>
      </c>
      <c r="O391" s="1" t="str">
        <f>IF([1]Allegations!J394="","",[1]Allegations!J394)</f>
        <v>Not Reported (Employer - Cleaning &amp; maintenance)</v>
      </c>
      <c r="P391" t="str">
        <f>IF([1]Allegations!N394="","",[1]Allegations!N394)</f>
        <v>No</v>
      </c>
      <c r="Q391" t="str">
        <f>IF([1]Allegations!O394="","",[1]Allegations!O394)</f>
        <v/>
      </c>
      <c r="R391" s="18" t="str">
        <f>IF(AND([1]Allegations!R394="",[1]Allegations!P394=""),"",IF(AND(NOT([1]Allegations!R394=""),[1]Allegations!P394=""),HYPERLINK([1]Allegations!R394),HYPERLINK([1]Allegations!P394)))</f>
        <v/>
      </c>
      <c r="S391" s="1" t="str">
        <f>IF([1]Allegations!Q394="","",[1]Allegations!Q394)</f>
        <v>None reported.</v>
      </c>
      <c r="T391" t="str">
        <f t="shared" si="54"/>
        <v>x</v>
      </c>
      <c r="U391" t="str">
        <f t="shared" si="55"/>
        <v/>
      </c>
      <c r="V391" t="str">
        <f t="shared" si="56"/>
        <v/>
      </c>
      <c r="W391" t="str">
        <f t="shared" si="57"/>
        <v>x</v>
      </c>
      <c r="X391" t="str">
        <f t="shared" si="58"/>
        <v/>
      </c>
      <c r="Y391" t="str">
        <f t="shared" si="59"/>
        <v/>
      </c>
      <c r="Z391" t="str">
        <f t="shared" si="60"/>
        <v/>
      </c>
      <c r="AA391" s="1" t="str">
        <f t="shared" si="61"/>
        <v/>
      </c>
      <c r="AB391" s="19" t="str">
        <f t="shared" si="62"/>
        <v>Cleaning &amp; maintenance</v>
      </c>
    </row>
    <row r="392" spans="1:28" x14ac:dyDescent="0.25">
      <c r="A392" s="1">
        <f>[1]Allegations!V395</f>
        <v>2170</v>
      </c>
      <c r="B392" t="str">
        <f>IF([1]Allegations!S395="Location unknown","Location unknown",VLOOKUP([1]Allegations!S395,[1]!map_alpha2[#Data],2,FALSE))</f>
        <v>Qatar</v>
      </c>
      <c r="C392" s="17">
        <f>IF([1]Allegations!U395="","",[1]Allegations!U395)</f>
        <v>43922</v>
      </c>
      <c r="D392" s="18" t="str">
        <f>IF([1]Allegations!B395="","",HYPERLINK([1]Allegations!B395))</f>
        <v>https://www.business-humanrights.org/en/latest-news/how-can-we-work-without-wages-salary-abuses-facing-migrant-workers-ahead-of-qatars-fifa-world-cup-2022/</v>
      </c>
      <c r="E392" t="str">
        <f>IF([1]Allegations!M395="","",[1]Allegations!M395)</f>
        <v>NGO</v>
      </c>
      <c r="F392" t="str">
        <f>IF([1]Allegations!L395="","",[1]Allegations!L395)</f>
        <v>Migrant &amp; immigrant workers (1 - KE - Cleaning &amp; maintenance)</v>
      </c>
      <c r="G392">
        <f>IF([1]Allegations!T395="","",[1]Allegations!T395)</f>
        <v>1</v>
      </c>
      <c r="H392" t="str">
        <f>IF([1]Allegations!X395="","",[1]Allegations!X395)</f>
        <v>In August 2020, Human Rights Watch released a report highlighting the systemic nature of labour abuse against migrant workers in Qatar, particularly regarding the issue of salary abuse and wage theft. This is one of a number of cases cited in the report. _x000D_
_x000D_
"Isaac", a Kenyan plumber, was paid unfairly and arbitrarily by his employer. He has also paid extortionate recruitment fees to obtain his job and is trapped in debt. With the COVID-19 outbreak, his employer unilaterally informed him his work hours and salary were being reduced, despite a government directive that changes to workers’ contracts was to be made as a joint conversation.</v>
      </c>
      <c r="I392" s="1" t="str">
        <f>IF([1]Allegations!K395="","",[1]Allegations!K395)</f>
        <v>Non-payment of Wages;Recruitment Fees</v>
      </c>
      <c r="J392" t="str">
        <f>IF([1]Allegations!C395="","",[1]Allegations!C395)</f>
        <v/>
      </c>
      <c r="K392" t="str">
        <f>IF([1]Allegations!F395="","",[1]Allegations!F395)</f>
        <v/>
      </c>
      <c r="L392" t="str">
        <f>IF([1]Allegations!G395="","",[1]Allegations!G395)</f>
        <v/>
      </c>
      <c r="M392" t="str">
        <f>IF([1]Allegations!H395="","",[1]Allegations!H395)</f>
        <v/>
      </c>
      <c r="N392" t="str">
        <f>IF([1]Allegations!I395="","",[1]Allegations!I395)</f>
        <v/>
      </c>
      <c r="O392" s="1" t="str">
        <f>IF([1]Allegations!J395="","",[1]Allegations!J395)</f>
        <v>Not Reported (Employer - Cleaning &amp; maintenance)</v>
      </c>
      <c r="P392" t="str">
        <f>IF([1]Allegations!N395="","",[1]Allegations!N395)</f>
        <v>No</v>
      </c>
      <c r="Q392" t="str">
        <f>IF([1]Allegations!O395="","",[1]Allegations!O395)</f>
        <v/>
      </c>
      <c r="R392" s="18" t="str">
        <f>IF(AND([1]Allegations!R395="",[1]Allegations!P395=""),"",IF(AND(NOT([1]Allegations!R395=""),[1]Allegations!P395=""),HYPERLINK([1]Allegations!R395),HYPERLINK([1]Allegations!P395)))</f>
        <v/>
      </c>
      <c r="S392" s="1" t="str">
        <f>IF([1]Allegations!Q395="","",[1]Allegations!Q395)</f>
        <v>None reported.</v>
      </c>
      <c r="T392" t="str">
        <f t="shared" si="54"/>
        <v>x</v>
      </c>
      <c r="U392" t="str">
        <f t="shared" si="55"/>
        <v/>
      </c>
      <c r="V392" t="str">
        <f t="shared" si="56"/>
        <v/>
      </c>
      <c r="W392" t="str">
        <f t="shared" si="57"/>
        <v/>
      </c>
      <c r="X392" t="str">
        <f t="shared" si="58"/>
        <v/>
      </c>
      <c r="Y392" t="str">
        <f t="shared" si="59"/>
        <v/>
      </c>
      <c r="Z392" t="str">
        <f t="shared" si="60"/>
        <v/>
      </c>
      <c r="AA392" s="1" t="str">
        <f t="shared" si="61"/>
        <v/>
      </c>
      <c r="AB392" s="19" t="str">
        <f t="shared" si="62"/>
        <v>Cleaning &amp; maintenance</v>
      </c>
    </row>
    <row r="393" spans="1:28" x14ac:dyDescent="0.25">
      <c r="A393" s="1">
        <f>[1]Allegations!V396</f>
        <v>2169</v>
      </c>
      <c r="B393" t="str">
        <f>IF([1]Allegations!S396="Location unknown","Location unknown",VLOOKUP([1]Allegations!S396,[1]!map_alpha2[#Data],2,FALSE))</f>
        <v>Qatar</v>
      </c>
      <c r="C393" s="17">
        <f>IF([1]Allegations!U396="","",[1]Allegations!U396)</f>
        <v>43810</v>
      </c>
      <c r="D393" s="18" t="str">
        <f>IF([1]Allegations!B396="","",HYPERLINK([1]Allegations!B396))</f>
        <v>https://www.business-humanrights.org/en/latest-news/how-can-we-work-without-wages-salary-abuses-facing-migrant-workers-ahead-of-qatars-fifa-world-cup-2022/</v>
      </c>
      <c r="E393" t="str">
        <f>IF([1]Allegations!M396="","",[1]Allegations!M396)</f>
        <v>NGO</v>
      </c>
      <c r="F393" t="str">
        <f>IF([1]Allegations!L396="","",[1]Allegations!L396)</f>
        <v>Migrant &amp; immigrant workers (1 - UG - Security companies)</v>
      </c>
      <c r="G393">
        <f>IF([1]Allegations!T396="","",[1]Allegations!T396)</f>
        <v>1</v>
      </c>
      <c r="H393" t="str">
        <f>IF([1]Allegations!X396="","",[1]Allegations!X396)</f>
        <v>In August 2020, Human Rights Watch released a report highlighting the systemic nature of labour abuse against migrant workers in Qatar, particularly regarding the issue of salary abuse and wage theft. This is one of a number of cases cited in the report. _x000D_
_x000D_
"Sanyu" is a Ugandan security guard. He was paid for only month of work between Sep and Dec 2019, with some given in cash as a food allowance. He is dependent on other Ugandan workers for food money.</v>
      </c>
      <c r="I393" s="1" t="str">
        <f>IF([1]Allegations!K396="","",[1]Allegations!K396)</f>
        <v>Non-payment of Wages;Right to food</v>
      </c>
      <c r="J393" t="str">
        <f>IF([1]Allegations!C396="","",[1]Allegations!C396)</f>
        <v/>
      </c>
      <c r="K393" t="str">
        <f>IF([1]Allegations!F396="","",[1]Allegations!F396)</f>
        <v/>
      </c>
      <c r="L393" t="str">
        <f>IF([1]Allegations!G396="","",[1]Allegations!G396)</f>
        <v/>
      </c>
      <c r="M393" t="str">
        <f>IF([1]Allegations!H396="","",[1]Allegations!H396)</f>
        <v/>
      </c>
      <c r="N393" t="str">
        <f>IF([1]Allegations!I396="","",[1]Allegations!I396)</f>
        <v/>
      </c>
      <c r="O393" s="1" t="str">
        <f>IF([1]Allegations!J396="","",[1]Allegations!J396)</f>
        <v>Not Reported (Employer - Security companies)</v>
      </c>
      <c r="P393" t="str">
        <f>IF([1]Allegations!N396="","",[1]Allegations!N396)</f>
        <v>No</v>
      </c>
      <c r="Q393" t="str">
        <f>IF([1]Allegations!O396="","",[1]Allegations!O396)</f>
        <v/>
      </c>
      <c r="R393" s="18" t="str">
        <f>IF(AND([1]Allegations!R396="",[1]Allegations!P396=""),"",IF(AND(NOT([1]Allegations!R396=""),[1]Allegations!P396=""),HYPERLINK([1]Allegations!R396),HYPERLINK([1]Allegations!P396)))</f>
        <v/>
      </c>
      <c r="S393" s="1" t="str">
        <f>IF([1]Allegations!Q396="","",[1]Allegations!Q396)</f>
        <v>None reported.</v>
      </c>
      <c r="T393" t="str">
        <f t="shared" si="54"/>
        <v>x</v>
      </c>
      <c r="U393" t="str">
        <f t="shared" si="55"/>
        <v/>
      </c>
      <c r="V393" t="str">
        <f t="shared" si="56"/>
        <v/>
      </c>
      <c r="W393" t="str">
        <f t="shared" si="57"/>
        <v>x</v>
      </c>
      <c r="X393" t="str">
        <f t="shared" si="58"/>
        <v/>
      </c>
      <c r="Y393" t="str">
        <f t="shared" si="59"/>
        <v/>
      </c>
      <c r="Z393" t="str">
        <f t="shared" si="60"/>
        <v/>
      </c>
      <c r="AA393" s="1" t="str">
        <f t="shared" si="61"/>
        <v/>
      </c>
      <c r="AB393" s="19" t="str">
        <f t="shared" si="62"/>
        <v>Security companies</v>
      </c>
    </row>
    <row r="394" spans="1:28" x14ac:dyDescent="0.25">
      <c r="A394" s="1">
        <f>[1]Allegations!V397</f>
        <v>2167</v>
      </c>
      <c r="B394" t="str">
        <f>IF([1]Allegations!S397="Location unknown","Location unknown",VLOOKUP([1]Allegations!S397,[1]!map_alpha2[#Data],2,FALSE))</f>
        <v>Qatar</v>
      </c>
      <c r="C394" s="17">
        <f>IF([1]Allegations!U397="","",[1]Allegations!U397)</f>
        <v>43937</v>
      </c>
      <c r="D394" s="18" t="str">
        <f>IF([1]Allegations!B397="","",HYPERLINK([1]Allegations!B397))</f>
        <v>https://www.business-humanrights.org/en/latest-news/how-can-we-work-without-wages-salary-abuses-facing-migrant-workers-ahead-of-qatars-fifa-world-cup-2022/</v>
      </c>
      <c r="E394" t="str">
        <f>IF([1]Allegations!M397="","",[1]Allegations!M397)</f>
        <v>NGO</v>
      </c>
      <c r="F394" t="str">
        <f>IF([1]Allegations!L397="","",[1]Allegations!L397)</f>
        <v>Migrant &amp; immigrant workers (1 - GH - Security companies)</v>
      </c>
      <c r="G394" t="str">
        <f>IF([1]Allegations!T397="","",[1]Allegations!T397)</f>
        <v>Number unknown</v>
      </c>
      <c r="H394" t="str">
        <f>IF([1]Allegations!X397="","",[1]Allegations!X397)</f>
        <v>In August 2020, Human Rights Watch released a report highlighting the systemic nature of labour abuse against migrant workers in Qatar, particularly regarding the issue of salary abuse and wage theft. This is one of a number of cases cited in the report._x000D_
_x000D_
"Yoofi" is a Ghanaian security guard. His employer has been delaying his salary since he began working in Qatar in June 2019. The workers have to take credit and borrow from friends to be able to eat.</v>
      </c>
      <c r="I394" s="1" t="str">
        <f>IF([1]Allegations!K397="","",[1]Allegations!K397)</f>
        <v>Non-payment of Wages;Right to food</v>
      </c>
      <c r="J394" t="str">
        <f>IF([1]Allegations!C397="","",[1]Allegations!C397)</f>
        <v/>
      </c>
      <c r="K394" t="str">
        <f>IF([1]Allegations!F397="","",[1]Allegations!F397)</f>
        <v/>
      </c>
      <c r="L394" t="str">
        <f>IF([1]Allegations!G397="","",[1]Allegations!G397)</f>
        <v/>
      </c>
      <c r="M394" t="str">
        <f>IF([1]Allegations!H397="","",[1]Allegations!H397)</f>
        <v/>
      </c>
      <c r="N394" t="str">
        <f>IF([1]Allegations!I397="","",[1]Allegations!I397)</f>
        <v/>
      </c>
      <c r="O394" s="1" t="str">
        <f>IF([1]Allegations!J397="","",[1]Allegations!J397)</f>
        <v>Not Reported (Employer - Security companies)</v>
      </c>
      <c r="P394" t="str">
        <f>IF([1]Allegations!N397="","",[1]Allegations!N397)</f>
        <v>No</v>
      </c>
      <c r="Q394" t="str">
        <f>IF([1]Allegations!O397="","",[1]Allegations!O397)</f>
        <v/>
      </c>
      <c r="R394" s="18" t="str">
        <f>IF(AND([1]Allegations!R397="",[1]Allegations!P397=""),"",IF(AND(NOT([1]Allegations!R397=""),[1]Allegations!P397=""),HYPERLINK([1]Allegations!R397),HYPERLINK([1]Allegations!P397)))</f>
        <v/>
      </c>
      <c r="S394" s="1" t="str">
        <f>IF([1]Allegations!Q397="","",[1]Allegations!Q397)</f>
        <v>None reported.</v>
      </c>
      <c r="T394" t="str">
        <f t="shared" si="54"/>
        <v>x</v>
      </c>
      <c r="U394" t="str">
        <f t="shared" si="55"/>
        <v/>
      </c>
      <c r="V394" t="str">
        <f t="shared" si="56"/>
        <v/>
      </c>
      <c r="W394" t="str">
        <f t="shared" si="57"/>
        <v>x</v>
      </c>
      <c r="X394" t="str">
        <f t="shared" si="58"/>
        <v/>
      </c>
      <c r="Y394" t="str">
        <f t="shared" si="59"/>
        <v/>
      </c>
      <c r="Z394" t="str">
        <f t="shared" si="60"/>
        <v/>
      </c>
      <c r="AA394" s="1" t="str">
        <f t="shared" si="61"/>
        <v/>
      </c>
      <c r="AB394" s="19" t="str">
        <f t="shared" si="62"/>
        <v>Security companies</v>
      </c>
    </row>
    <row r="395" spans="1:28" x14ac:dyDescent="0.25">
      <c r="A395" s="1">
        <f>[1]Allegations!V398</f>
        <v>2166</v>
      </c>
      <c r="B395" t="str">
        <f>IF([1]Allegations!S398="Location unknown","Location unknown",VLOOKUP([1]Allegations!S398,[1]!map_alpha2[#Data],2,FALSE))</f>
        <v>Qatar</v>
      </c>
      <c r="C395" s="17">
        <f>IF([1]Allegations!U398="","",[1]Allegations!U398)</f>
        <v>43768</v>
      </c>
      <c r="D395" s="18" t="str">
        <f>IF([1]Allegations!B398="","",HYPERLINK([1]Allegations!B398))</f>
        <v>https://www.business-humanrights.org/en/latest-news/how-can-we-work-without-wages-salary-abuses-facing-migrant-workers-ahead-of-qatars-fifa-world-cup-2022/</v>
      </c>
      <c r="E395" t="str">
        <f>IF([1]Allegations!M398="","",[1]Allegations!M398)</f>
        <v>NGO</v>
      </c>
      <c r="F395" t="str">
        <f>IF([1]Allegations!L398="","",[1]Allegations!L398)</f>
        <v>Migrant &amp; immigrant workers (1 - KE - Security companies)</v>
      </c>
      <c r="G395">
        <f>IF([1]Allegations!T398="","",[1]Allegations!T398)</f>
        <v>1</v>
      </c>
      <c r="H395" t="str">
        <f>IF([1]Allegations!X398="","",[1]Allegations!X398)</f>
        <v>In August 2020, Human Rights Watch released a report highlighting the systemic nature of labour abuse against migrant workers in Qatar, particularly regarding the issue of salary abuse and wage theft. This is one of a number of cases cited in the report. _x000D_
_x000D_
"Kevin", a Kenyan security guard, paid extortionate recruitment fees for his job. He alleged that his company delays payments and never pays over-time for work. He has had to take more loans to feed himself and his family.</v>
      </c>
      <c r="I395" s="1" t="str">
        <f>IF([1]Allegations!K398="","",[1]Allegations!K398)</f>
        <v>Non-payment of Wages;Recruitment Fees;Right to food</v>
      </c>
      <c r="J395" t="str">
        <f>IF([1]Allegations!C398="","",[1]Allegations!C398)</f>
        <v/>
      </c>
      <c r="K395" t="str">
        <f>IF([1]Allegations!F398="","",[1]Allegations!F398)</f>
        <v/>
      </c>
      <c r="L395" t="str">
        <f>IF([1]Allegations!G398="","",[1]Allegations!G398)</f>
        <v/>
      </c>
      <c r="M395" t="str">
        <f>IF([1]Allegations!H398="","",[1]Allegations!H398)</f>
        <v/>
      </c>
      <c r="N395" t="str">
        <f>IF([1]Allegations!I398="","",[1]Allegations!I398)</f>
        <v/>
      </c>
      <c r="O395" s="1" t="str">
        <f>IF([1]Allegations!J398="","",[1]Allegations!J398)</f>
        <v>Not Reported (Employer - Security companies);Not Reported (Recruiter - Recruitment agencies)</v>
      </c>
      <c r="P395" t="str">
        <f>IF([1]Allegations!N398="","",[1]Allegations!N398)</f>
        <v>No</v>
      </c>
      <c r="Q395" t="str">
        <f>IF([1]Allegations!O398="","",[1]Allegations!O398)</f>
        <v/>
      </c>
      <c r="R395" s="18" t="str">
        <f>IF(AND([1]Allegations!R398="",[1]Allegations!P398=""),"",IF(AND(NOT([1]Allegations!R398=""),[1]Allegations!P398=""),HYPERLINK([1]Allegations!R398),HYPERLINK([1]Allegations!P398)))</f>
        <v/>
      </c>
      <c r="S395" s="1" t="str">
        <f>IF([1]Allegations!Q398="","",[1]Allegations!Q398)</f>
        <v>None reported.</v>
      </c>
      <c r="T395" t="str">
        <f t="shared" si="54"/>
        <v>x</v>
      </c>
      <c r="U395" t="str">
        <f t="shared" si="55"/>
        <v/>
      </c>
      <c r="V395" t="str">
        <f t="shared" si="56"/>
        <v/>
      </c>
      <c r="W395" t="str">
        <f t="shared" si="57"/>
        <v>x</v>
      </c>
      <c r="X395" t="str">
        <f t="shared" si="58"/>
        <v/>
      </c>
      <c r="Y395" t="str">
        <f t="shared" si="59"/>
        <v/>
      </c>
      <c r="Z395" t="str">
        <f t="shared" si="60"/>
        <v/>
      </c>
      <c r="AA395" s="1" t="str">
        <f t="shared" si="61"/>
        <v/>
      </c>
      <c r="AB395" s="19" t="str">
        <f t="shared" si="62"/>
        <v>Security companies;Recruitment agencies</v>
      </c>
    </row>
    <row r="396" spans="1:28" x14ac:dyDescent="0.25">
      <c r="A396" s="1">
        <f>[1]Allegations!V399</f>
        <v>2164</v>
      </c>
      <c r="B396" t="str">
        <f>IF([1]Allegations!S399="Location unknown","Location unknown",VLOOKUP([1]Allegations!S399,[1]!map_alpha2[#Data],2,FALSE))</f>
        <v>Qatar</v>
      </c>
      <c r="C396" s="17">
        <f>IF([1]Allegations!U399="","",[1]Allegations!U399)</f>
        <v>44067</v>
      </c>
      <c r="D396" s="18" t="str">
        <f>IF([1]Allegations!B399="","",HYPERLINK([1]Allegations!B399))</f>
        <v>https://www.business-humanrights.org/en/latest-news/how-can-we-work-without-wages-salary-abuses-facing-migrant-workers-ahead-of-qatars-fifa-world-cup-2022/</v>
      </c>
      <c r="E396" t="str">
        <f>IF([1]Allegations!M399="","",[1]Allegations!M399)</f>
        <v>NGO</v>
      </c>
      <c r="F396" t="str">
        <f>IF([1]Allegations!L399="","",[1]Allegations!L399)</f>
        <v>Migrant &amp; immigrant workers (14 - KE - Cleaning &amp; maintenance)</v>
      </c>
      <c r="G396">
        <f>IF([1]Allegations!T399="","",[1]Allegations!T399)</f>
        <v>14</v>
      </c>
      <c r="H396" t="str">
        <f>IF([1]Allegations!X399="","",[1]Allegations!X399)</f>
        <v>In August 2020, Human Rights Watch released a report highlighting the systemic nature of labour abuse against migrant workers in Qatar, particularly regarding the issue of salary abuse and wage theft. This is one of a number of cases cited in the report. _x000D_
_x000D_
Kenyan migrant worker, “Henry” took a job as a plumber with a company in Qatar who had allegedly cheated a total of 14 Kenyan workers. Having paid extortionate recruitment fees to secure the job, he arrived in Qatar to find his salary was significantly lower than had been promised. He did not receive wages until his third month.</v>
      </c>
      <c r="I396" s="1" t="str">
        <f>IF([1]Allegations!K399="","",[1]Allegations!K399)</f>
        <v>Contract Substitution;Non-payment of Wages;Recruitment Fees</v>
      </c>
      <c r="J396" t="str">
        <f>IF([1]Allegations!C399="","",[1]Allegations!C399)</f>
        <v/>
      </c>
      <c r="K396" t="str">
        <f>IF([1]Allegations!F399="","",[1]Allegations!F399)</f>
        <v/>
      </c>
      <c r="L396" t="str">
        <f>IF([1]Allegations!G399="","",[1]Allegations!G399)</f>
        <v/>
      </c>
      <c r="M396" t="str">
        <f>IF([1]Allegations!H399="","",[1]Allegations!H399)</f>
        <v/>
      </c>
      <c r="N396" t="str">
        <f>IF([1]Allegations!I399="","",[1]Allegations!I399)</f>
        <v/>
      </c>
      <c r="O396" s="1" t="str">
        <f>IF([1]Allegations!J399="","",[1]Allegations!J399)</f>
        <v>Not Reported (Employer - Cleaning &amp; maintenance)</v>
      </c>
      <c r="P396" t="str">
        <f>IF([1]Allegations!N399="","",[1]Allegations!N399)</f>
        <v>No</v>
      </c>
      <c r="Q396" t="str">
        <f>IF([1]Allegations!O399="","",[1]Allegations!O399)</f>
        <v/>
      </c>
      <c r="R396" s="18" t="str">
        <f>IF(AND([1]Allegations!R399="",[1]Allegations!P399=""),"",IF(AND(NOT([1]Allegations!R399=""),[1]Allegations!P399=""),HYPERLINK([1]Allegations!R399),HYPERLINK([1]Allegations!P399)))</f>
        <v/>
      </c>
      <c r="S396" s="1" t="str">
        <f>IF([1]Allegations!Q399="","",[1]Allegations!Q399)</f>
        <v>None reported.</v>
      </c>
      <c r="T396" t="str">
        <f t="shared" si="54"/>
        <v>x</v>
      </c>
      <c r="U396" t="str">
        <f t="shared" si="55"/>
        <v/>
      </c>
      <c r="V396" t="str">
        <f t="shared" si="56"/>
        <v/>
      </c>
      <c r="W396" t="str">
        <f t="shared" si="57"/>
        <v/>
      </c>
      <c r="X396" t="str">
        <f t="shared" si="58"/>
        <v/>
      </c>
      <c r="Y396" t="str">
        <f t="shared" si="59"/>
        <v/>
      </c>
      <c r="Z396" t="str">
        <f t="shared" si="60"/>
        <v/>
      </c>
      <c r="AA396" s="1" t="str">
        <f t="shared" si="61"/>
        <v/>
      </c>
      <c r="AB396" s="19" t="str">
        <f t="shared" si="62"/>
        <v>Cleaning &amp; maintenance</v>
      </c>
    </row>
    <row r="397" spans="1:28" x14ac:dyDescent="0.25">
      <c r="A397" s="1">
        <f>[1]Allegations!V400</f>
        <v>2158</v>
      </c>
      <c r="B397" t="str">
        <f>IF([1]Allegations!S400="Location unknown","Location unknown",VLOOKUP([1]Allegations!S400,[1]!map_alpha2[#Data],2,FALSE))</f>
        <v>Qatar</v>
      </c>
      <c r="C397" s="17">
        <f>IF([1]Allegations!U400="","",[1]Allegations!U400)</f>
        <v>44062</v>
      </c>
      <c r="D397" s="18" t="str">
        <f>IF([1]Allegations!B400="","",HYPERLINK([1]Allegations!B400))</f>
        <v>https://www.business-humanrights.org/en/latest-news/uae-23000-labourers-in-abu-dhabi-received-70m-in-unpaid-wages-since-january/qatar-kenyan-security-worker-describes-salary-delays-poor-living-conditions-contract-substitution/</v>
      </c>
      <c r="E397" t="str">
        <f>IF([1]Allegations!M400="","",[1]Allegations!M400)</f>
        <v>NGO</v>
      </c>
      <c r="F397" t="str">
        <f>IF([1]Allegations!L400="","",[1]Allegations!L400)</f>
        <v>Migrant &amp; immigrant workers (1 - KE - Security companies)</v>
      </c>
      <c r="G397" t="str">
        <f>IF([1]Allegations!T400="","",[1]Allegations!T400)</f>
        <v>Number unknown</v>
      </c>
      <c r="H397" t="str">
        <f>IF([1]Allegations!X400="","",[1]Allegations!X400)</f>
        <v>In August 2020, HRW released a report that identified clear patterns of salary abuses against migrant workers employed in Qatar. The report was based on interviews with 93 workers under over 60 employers and companies._x000D_
_x000D_
In this case, a Kenyan worker reports that after paying extortionate recruitment fees to an agent to obtain work in a security company, he was presented with a contract at a cleaning company where he was housed in cramped and unhygienic quarters._x000D_
_x000D_
After his employer gave permission for the worker to change jobs he was employed with a security company who stated they never give workers permission to change jobs. The accommodation was similarly poor, and the worker experienced various salary abuses including unpaid overtime, lack of holiday and delayed wages. The workers were also not provided with food allowances and had to borrow money for food. During the COVID-19 crisis, the company allegedly "doesn't care much about personal protective equipment".</v>
      </c>
      <c r="I397" s="1" t="str">
        <f>IF([1]Allegations!K400="","",[1]Allegations!K400)</f>
        <v>Contract Substitution;Health: General (including workplace health &amp; safety);Non-payment of Wages;Precarious/unsuitable living conditions;Recruitment Fees;Restricted Mobility;Right to food</v>
      </c>
      <c r="J397" t="str">
        <f>IF([1]Allegations!C400="","",[1]Allegations!C400)</f>
        <v/>
      </c>
      <c r="K397" t="str">
        <f>IF([1]Allegations!F400="","",[1]Allegations!F400)</f>
        <v/>
      </c>
      <c r="L397" t="str">
        <f>IF([1]Allegations!G400="","",[1]Allegations!G400)</f>
        <v/>
      </c>
      <c r="M397" t="str">
        <f>IF([1]Allegations!H400="","",[1]Allegations!H400)</f>
        <v/>
      </c>
      <c r="N397" t="str">
        <f>IF([1]Allegations!I400="","",[1]Allegations!I400)</f>
        <v/>
      </c>
      <c r="O397" s="1" t="str">
        <f>IF([1]Allegations!J400="","",[1]Allegations!J400)</f>
        <v>Not Reported (Employer - Security companies)</v>
      </c>
      <c r="P397" t="str">
        <f>IF([1]Allegations!N400="","",[1]Allegations!N400)</f>
        <v>No</v>
      </c>
      <c r="Q397" t="str">
        <f>IF([1]Allegations!O400="","",[1]Allegations!O400)</f>
        <v/>
      </c>
      <c r="R397" s="18" t="str">
        <f>IF(AND([1]Allegations!R400="",[1]Allegations!P400=""),"",IF(AND(NOT([1]Allegations!R400=""),[1]Allegations!P400=""),HYPERLINK([1]Allegations!R400),HYPERLINK([1]Allegations!P400)))</f>
        <v/>
      </c>
      <c r="S397" s="1" t="str">
        <f>IF([1]Allegations!Q400="","",[1]Allegations!Q400)</f>
        <v>None reported.</v>
      </c>
      <c r="T397" t="str">
        <f t="shared" si="54"/>
        <v>x</v>
      </c>
      <c r="U397" t="str">
        <f t="shared" si="55"/>
        <v>x</v>
      </c>
      <c r="V397" t="str">
        <f t="shared" si="56"/>
        <v>x</v>
      </c>
      <c r="W397" t="str">
        <f t="shared" si="57"/>
        <v>x</v>
      </c>
      <c r="X397" t="str">
        <f t="shared" si="58"/>
        <v/>
      </c>
      <c r="Y397" t="str">
        <f t="shared" si="59"/>
        <v/>
      </c>
      <c r="Z397" t="str">
        <f t="shared" si="60"/>
        <v/>
      </c>
      <c r="AA397" s="1" t="str">
        <f t="shared" si="61"/>
        <v/>
      </c>
      <c r="AB397" s="19" t="str">
        <f t="shared" si="62"/>
        <v>Security companies</v>
      </c>
    </row>
    <row r="398" spans="1:28" x14ac:dyDescent="0.25">
      <c r="A398" s="1">
        <f>[1]Allegations!V401</f>
        <v>2140</v>
      </c>
      <c r="B398" t="str">
        <f>IF([1]Allegations!S401="Location unknown","Location unknown",VLOOKUP([1]Allegations!S401,[1]!map_alpha2[#Data],2,FALSE))</f>
        <v>Qatar</v>
      </c>
      <c r="C398" s="17">
        <f>IF([1]Allegations!U401="","",[1]Allegations!U401)</f>
        <v>43993</v>
      </c>
      <c r="D398" s="18" t="str">
        <f>IF([1]Allegations!B401="","",HYPERLINK([1]Allegations!B401))</f>
        <v>https://www.business-humanrights.org/en/latest-news/qatar-widespread-allegations-of-abuse-suggest-govt-falling-short-on-co-compliance-with-labour-standards/</v>
      </c>
      <c r="E398" t="str">
        <f>IF([1]Allegations!M401="","",[1]Allegations!M401)</f>
        <v>News outlet</v>
      </c>
      <c r="F398" t="str">
        <f>IF([1]Allegations!L401="","",[1]Allegations!L401)</f>
        <v>Migrant &amp; immigrant workers (Unknown Number - PH - Unknown Sector)</v>
      </c>
      <c r="G398" t="str">
        <f>IF([1]Allegations!T401="","",[1]Allegations!T401)</f>
        <v>Number unknown</v>
      </c>
      <c r="H398" t="str">
        <f>IF([1]Allegations!X401="","",[1]Allegations!X401)</f>
        <v>By June, an unreported number of Philippine workers had been left by their company in accommodation without work or pay since March. They had been given a one-time food allowance of $55 and were unable to send any salary back home. In violation of their contract, their employer refused to pay the end-of-service benefit or the one-way flight home.</v>
      </c>
      <c r="I398" s="1" t="str">
        <f>IF([1]Allegations!K401="","",[1]Allegations!K401)</f>
        <v>Non-payment of Wages;Right to food</v>
      </c>
      <c r="J398" t="str">
        <f>IF([1]Allegations!C401="","",[1]Allegations!C401)</f>
        <v/>
      </c>
      <c r="K398" t="str">
        <f>IF([1]Allegations!F401="","",[1]Allegations!F401)</f>
        <v/>
      </c>
      <c r="L398" t="str">
        <f>IF([1]Allegations!G401="","",[1]Allegations!G401)</f>
        <v/>
      </c>
      <c r="M398" t="str">
        <f>IF([1]Allegations!H401="","",[1]Allegations!H401)</f>
        <v/>
      </c>
      <c r="N398" t="str">
        <f>IF([1]Allegations!I401="","",[1]Allegations!I401)</f>
        <v/>
      </c>
      <c r="O398" s="1" t="str">
        <f>IF([1]Allegations!J401="","",[1]Allegations!J401)</f>
        <v>Not Reported (Employer - Sector not reported/applicable)</v>
      </c>
      <c r="P398" t="str">
        <f>IF([1]Allegations!N401="","",[1]Allegations!N401)</f>
        <v>No</v>
      </c>
      <c r="Q398" t="str">
        <f>IF([1]Allegations!O401="","",[1]Allegations!O401)</f>
        <v/>
      </c>
      <c r="R398" s="18" t="str">
        <f>IF(AND([1]Allegations!R401="",[1]Allegations!P401=""),"",IF(AND(NOT([1]Allegations!R401=""),[1]Allegations!P401=""),HYPERLINK([1]Allegations!R401),HYPERLINK([1]Allegations!P401)))</f>
        <v/>
      </c>
      <c r="S398" s="1" t="str">
        <f>IF([1]Allegations!Q401="","",[1]Allegations!Q401)</f>
        <v>None reported.</v>
      </c>
      <c r="T398" t="str">
        <f t="shared" si="54"/>
        <v>x</v>
      </c>
      <c r="U398" t="str">
        <f t="shared" si="55"/>
        <v/>
      </c>
      <c r="V398" t="str">
        <f t="shared" si="56"/>
        <v/>
      </c>
      <c r="W398" t="str">
        <f t="shared" si="57"/>
        <v>x</v>
      </c>
      <c r="X398" t="str">
        <f t="shared" si="58"/>
        <v/>
      </c>
      <c r="Y398" t="str">
        <f t="shared" si="59"/>
        <v/>
      </c>
      <c r="Z398" t="str">
        <f t="shared" si="60"/>
        <v/>
      </c>
      <c r="AA398" s="1" t="str">
        <f t="shared" si="61"/>
        <v/>
      </c>
      <c r="AB398" s="19" t="str">
        <f t="shared" si="62"/>
        <v>Sector not reported/applicable</v>
      </c>
    </row>
    <row r="399" spans="1:28" x14ac:dyDescent="0.25">
      <c r="A399" s="1">
        <f>[1]Allegations!V402</f>
        <v>2139</v>
      </c>
      <c r="B399" t="str">
        <f>IF([1]Allegations!S402="Location unknown","Location unknown",VLOOKUP([1]Allegations!S402,[1]!map_alpha2[#Data],2,FALSE))</f>
        <v>Qatar</v>
      </c>
      <c r="C399" s="17">
        <f>IF([1]Allegations!U402="","",[1]Allegations!U402)</f>
        <v>43993</v>
      </c>
      <c r="D399" s="18" t="str">
        <f>IF([1]Allegations!B402="","",HYPERLINK([1]Allegations!B402))</f>
        <v>https://www.business-humanrights.org/en/latest-news/qatar-widespread-allegations-of-abuse-suggest-govt-falling-short-on-co-compliance-with-labour-standards/</v>
      </c>
      <c r="E399" t="str">
        <f>IF([1]Allegations!M402="","",[1]Allegations!M402)</f>
        <v>News outlet</v>
      </c>
      <c r="F399" t="str">
        <f>IF([1]Allegations!L402="","",[1]Allegations!L402)</f>
        <v>Migrant &amp; immigrant workers (250 - Unknown Location - Cleaning &amp; maintenance)</v>
      </c>
      <c r="G399">
        <f>IF([1]Allegations!T402="","",[1]Allegations!T402)</f>
        <v>250</v>
      </c>
      <c r="H399" t="str">
        <f>IF([1]Allegations!X402="","",[1]Allegations!X402)</f>
        <v>By June, 250 staff of a cleaning company had been left without work and assistance since March. They were afraid to complain to the Labour Ministry for fear of reprisals from their employer. They rely on food donations.</v>
      </c>
      <c r="I399" s="1" t="str">
        <f>IF([1]Allegations!K402="","",[1]Allegations!K402)</f>
        <v>Intimidation &amp; Threats;Non-payment of Wages;Right to food</v>
      </c>
      <c r="J399" t="str">
        <f>IF([1]Allegations!C402="","",[1]Allegations!C402)</f>
        <v/>
      </c>
      <c r="K399" t="str">
        <f>IF([1]Allegations!F402="","",[1]Allegations!F402)</f>
        <v/>
      </c>
      <c r="L399" t="str">
        <f>IF([1]Allegations!G402="","",[1]Allegations!G402)</f>
        <v/>
      </c>
      <c r="M399" t="str">
        <f>IF([1]Allegations!H402="","",[1]Allegations!H402)</f>
        <v/>
      </c>
      <c r="N399" t="str">
        <f>IF([1]Allegations!I402="","",[1]Allegations!I402)</f>
        <v/>
      </c>
      <c r="O399" s="1" t="str">
        <f>IF([1]Allegations!J402="","",[1]Allegations!J402)</f>
        <v>Not Reported (Employer - Cleaning &amp; maintenance)</v>
      </c>
      <c r="P399" t="str">
        <f>IF([1]Allegations!N402="","",[1]Allegations!N402)</f>
        <v>No</v>
      </c>
      <c r="Q399" t="str">
        <f>IF([1]Allegations!O402="","",[1]Allegations!O402)</f>
        <v/>
      </c>
      <c r="R399" s="18" t="str">
        <f>IF(AND([1]Allegations!R402="",[1]Allegations!P402=""),"",IF(AND(NOT([1]Allegations!R402=""),[1]Allegations!P402=""),HYPERLINK([1]Allegations!R402),HYPERLINK([1]Allegations!P402)))</f>
        <v/>
      </c>
      <c r="S399" s="1" t="str">
        <f>IF([1]Allegations!Q402="","",[1]Allegations!Q402)</f>
        <v>None reported.</v>
      </c>
      <c r="T399" t="str">
        <f t="shared" si="54"/>
        <v>x</v>
      </c>
      <c r="U399" t="str">
        <f t="shared" si="55"/>
        <v/>
      </c>
      <c r="V399" t="str">
        <f t="shared" si="56"/>
        <v/>
      </c>
      <c r="W399" t="str">
        <f t="shared" si="57"/>
        <v>x</v>
      </c>
      <c r="X399" t="str">
        <f t="shared" si="58"/>
        <v>x</v>
      </c>
      <c r="Y399" t="str">
        <f t="shared" si="59"/>
        <v/>
      </c>
      <c r="Z399" t="str">
        <f t="shared" si="60"/>
        <v/>
      </c>
      <c r="AA399" s="1" t="str">
        <f t="shared" si="61"/>
        <v/>
      </c>
      <c r="AB399" s="19" t="str">
        <f t="shared" si="62"/>
        <v>Cleaning &amp; maintenance</v>
      </c>
    </row>
    <row r="400" spans="1:28" x14ac:dyDescent="0.25">
      <c r="A400" s="1">
        <f>[1]Allegations!V403</f>
        <v>2138</v>
      </c>
      <c r="B400" t="str">
        <f>IF([1]Allegations!S403="Location unknown","Location unknown",VLOOKUP([1]Allegations!S403,[1]!map_alpha2[#Data],2,FALSE))</f>
        <v>Qatar</v>
      </c>
      <c r="C400" s="17">
        <f>IF([1]Allegations!U403="","",[1]Allegations!U403)</f>
        <v>43993</v>
      </c>
      <c r="D400" s="18" t="str">
        <f>IF([1]Allegations!B403="","",HYPERLINK([1]Allegations!B403))</f>
        <v>https://www.business-humanrights.org/en/latest-news/qatar-widespread-allegations-of-abuse-suggest-govt-falling-short-on-co-compliance-with-labour-standards/</v>
      </c>
      <c r="E400" t="str">
        <f>IF([1]Allegations!M403="","",[1]Allegations!M403)</f>
        <v>News outlet</v>
      </c>
      <c r="F400" t="str">
        <f>IF([1]Allegations!L403="","",[1]Allegations!L403)</f>
        <v>Migrant &amp; immigrant workers (4 - Unknown Location - Catering &amp; food services)</v>
      </c>
      <c r="G400">
        <f>IF([1]Allegations!T403="","",[1]Allegations!T403)</f>
        <v>4</v>
      </c>
      <c r="H400" t="str">
        <f>IF([1]Allegations!X403="","",[1]Allegations!X403)</f>
        <v>Workers at a restaurant in Doha were told that the company was unable to pay them and by June had not been paid since January. Food deliveries were continued but staff were asked to continue to work. They were later transferred from company accommodation to a shared room in a private house where they were told they had to pay their own rent. Some workers had a false absconding case filed against them.</v>
      </c>
      <c r="I400" s="1" t="str">
        <f>IF([1]Allegations!K403="","",[1]Allegations!K403)</f>
        <v>Intimidation &amp; Threats;Non-payment of Wages;Precarious/unsuitable living conditions</v>
      </c>
      <c r="J400" t="str">
        <f>IF([1]Allegations!C403="","",[1]Allegations!C403)</f>
        <v/>
      </c>
      <c r="K400" t="str">
        <f>IF([1]Allegations!F403="","",[1]Allegations!F403)</f>
        <v/>
      </c>
      <c r="L400" t="str">
        <f>IF([1]Allegations!G403="","",[1]Allegations!G403)</f>
        <v/>
      </c>
      <c r="M400" t="str">
        <f>IF([1]Allegations!H403="","",[1]Allegations!H403)</f>
        <v/>
      </c>
      <c r="N400" t="str">
        <f>IF([1]Allegations!I403="","",[1]Allegations!I403)</f>
        <v/>
      </c>
      <c r="O400" s="1" t="str">
        <f>IF([1]Allegations!J403="","",[1]Allegations!J403)</f>
        <v>Not Reported (Employer - Catering &amp; food services)</v>
      </c>
      <c r="P400" t="str">
        <f>IF([1]Allegations!N403="","",[1]Allegations!N403)</f>
        <v>No</v>
      </c>
      <c r="Q400" t="str">
        <f>IF([1]Allegations!O403="","",[1]Allegations!O403)</f>
        <v/>
      </c>
      <c r="R400" s="18" t="str">
        <f>IF(AND([1]Allegations!R403="",[1]Allegations!P403=""),"",IF(AND(NOT([1]Allegations!R403=""),[1]Allegations!P403=""),HYPERLINK([1]Allegations!R403),HYPERLINK([1]Allegations!P403)))</f>
        <v/>
      </c>
      <c r="S400" s="1" t="str">
        <f>IF([1]Allegations!Q403="","",[1]Allegations!Q403)</f>
        <v>None reported.</v>
      </c>
      <c r="T400" t="str">
        <f t="shared" si="54"/>
        <v>x</v>
      </c>
      <c r="U400" t="str">
        <f t="shared" si="55"/>
        <v/>
      </c>
      <c r="V400" t="str">
        <f t="shared" si="56"/>
        <v/>
      </c>
      <c r="W400" t="str">
        <f t="shared" si="57"/>
        <v>x</v>
      </c>
      <c r="X400" t="str">
        <f t="shared" si="58"/>
        <v>x</v>
      </c>
      <c r="Y400" t="str">
        <f t="shared" si="59"/>
        <v/>
      </c>
      <c r="Z400" t="str">
        <f t="shared" si="60"/>
        <v/>
      </c>
      <c r="AA400" s="1" t="str">
        <f t="shared" si="61"/>
        <v/>
      </c>
      <c r="AB400" s="19" t="str">
        <f t="shared" si="62"/>
        <v>Catering &amp; food services</v>
      </c>
    </row>
    <row r="401" spans="1:28" x14ac:dyDescent="0.25">
      <c r="A401" s="1">
        <f>[1]Allegations!V404</f>
        <v>2131</v>
      </c>
      <c r="B401" t="str">
        <f>IF([1]Allegations!S404="Location unknown","Location unknown",VLOOKUP([1]Allegations!S404,[1]!map_alpha2[#Data],2,FALSE))</f>
        <v>Qatar</v>
      </c>
      <c r="C401" s="17">
        <f>IF([1]Allegations!U404="","",[1]Allegations!U404)</f>
        <v>43984</v>
      </c>
      <c r="D401" s="18" t="str">
        <f>IF([1]Allegations!B404="","",HYPERLINK([1]Allegations!B404))</f>
        <v>https://www.business-humanrights.org/en/latest-news/wage-theft-no-mechanism-to-fight-leaves-indian-migrants-in-a-fix/</v>
      </c>
      <c r="E401" t="str">
        <f>IF([1]Allegations!M404="","",[1]Allegations!M404)</f>
        <v>News outlet</v>
      </c>
      <c r="F401" t="str">
        <f>IF([1]Allegations!L404="","",[1]Allegations!L404)</f>
        <v>Migrant &amp; immigrant workers (Unknown Number - IN - Finance &amp; banking)</v>
      </c>
      <c r="G401" t="str">
        <f>IF([1]Allegations!T404="","",[1]Allegations!T404)</f>
        <v>Number unknown</v>
      </c>
      <c r="H401" t="str">
        <f>IF([1]Allegations!X404="","",[1]Allegations!X404)</f>
        <v>Workers in a financial firm in Qatar were only paid for half the days they had worked in March and April 2020. The company cited the COVID-19 downturn and presented the workers with options - either to resign or to accept new terms. Some agreed to work for slashed salary</v>
      </c>
      <c r="I401" s="1" t="str">
        <f>IF([1]Allegations!K404="","",[1]Allegations!K404)</f>
        <v>Contract Substitution;Intimidation &amp; Threats;Non-payment of Wages;Unfair Dismissal</v>
      </c>
      <c r="J401" t="str">
        <f>IF([1]Allegations!C404="","",[1]Allegations!C404)</f>
        <v/>
      </c>
      <c r="K401" t="str">
        <f>IF([1]Allegations!F404="","",[1]Allegations!F404)</f>
        <v/>
      </c>
      <c r="L401" t="str">
        <f>IF([1]Allegations!G404="","",[1]Allegations!G404)</f>
        <v/>
      </c>
      <c r="M401" t="str">
        <f>IF([1]Allegations!H404="","",[1]Allegations!H404)</f>
        <v/>
      </c>
      <c r="N401" t="str">
        <f>IF([1]Allegations!I404="","",[1]Allegations!I404)</f>
        <v/>
      </c>
      <c r="O401" s="1" t="str">
        <f>IF([1]Allegations!J404="","",[1]Allegations!J404)</f>
        <v>Not Reported (Employer - Finance &amp; banking)</v>
      </c>
      <c r="P401" t="str">
        <f>IF([1]Allegations!N404="","",[1]Allegations!N404)</f>
        <v>No</v>
      </c>
      <c r="Q401" t="str">
        <f>IF([1]Allegations!O404="","",[1]Allegations!O404)</f>
        <v/>
      </c>
      <c r="R401" s="18" t="str">
        <f>IF(AND([1]Allegations!R404="",[1]Allegations!P404=""),"",IF(AND(NOT([1]Allegations!R404=""),[1]Allegations!P404=""),HYPERLINK([1]Allegations!R404),HYPERLINK([1]Allegations!P404)))</f>
        <v/>
      </c>
      <c r="S401" s="1" t="str">
        <f>IF([1]Allegations!Q404="","",[1]Allegations!Q404)</f>
        <v>None reported.</v>
      </c>
      <c r="T401" t="str">
        <f t="shared" si="54"/>
        <v>x</v>
      </c>
      <c r="U401" t="str">
        <f t="shared" si="55"/>
        <v/>
      </c>
      <c r="V401" t="str">
        <f t="shared" si="56"/>
        <v/>
      </c>
      <c r="W401" t="str">
        <f t="shared" si="57"/>
        <v/>
      </c>
      <c r="X401" t="str">
        <f t="shared" si="58"/>
        <v>x</v>
      </c>
      <c r="Y401" t="str">
        <f t="shared" si="59"/>
        <v/>
      </c>
      <c r="Z401" t="str">
        <f t="shared" si="60"/>
        <v/>
      </c>
      <c r="AA401" s="1" t="str">
        <f t="shared" si="61"/>
        <v/>
      </c>
      <c r="AB401" s="19" t="str">
        <f t="shared" si="62"/>
        <v>Finance &amp; banking</v>
      </c>
    </row>
    <row r="402" spans="1:28" x14ac:dyDescent="0.25">
      <c r="A402" s="1">
        <f>[1]Allegations!V405</f>
        <v>2130</v>
      </c>
      <c r="B402" t="str">
        <f>IF([1]Allegations!S405="Location unknown","Location unknown",VLOOKUP([1]Allegations!S405,[1]!map_alpha2[#Data],2,FALSE))</f>
        <v>Qatar</v>
      </c>
      <c r="C402" s="17">
        <f>IF([1]Allegations!U405="","",[1]Allegations!U405)</f>
        <v>43974</v>
      </c>
      <c r="D402" s="18" t="str">
        <f>IF([1]Allegations!B405="","",HYPERLINK([1]Allegations!B405))</f>
        <v>https://www.business-humanrights.org/en/latest-news/labour-ministry-investigates-delayed-wage-payment-for-expats/</v>
      </c>
      <c r="E402" t="str">
        <f>IF([1]Allegations!M405="","",[1]Allegations!M405)</f>
        <v>News outlet</v>
      </c>
      <c r="F402" t="str">
        <f>IF([1]Allegations!L405="","",[1]Allegations!L405)</f>
        <v>Migrant &amp; immigrant workers (100 - Unknown Location - Construction)</v>
      </c>
      <c r="G402">
        <f>IF([1]Allegations!T405="","",[1]Allegations!T405)</f>
        <v>100</v>
      </c>
      <c r="H402" t="str">
        <f>IF([1]Allegations!X405="","",[1]Allegations!X405)</f>
        <v>On 22 May 2020, reports of peaceful worker protests against late settlements of unpaid wages surfaced on social media, accompanied by video evidence. Most of the more than 100 migrant workers were employed in the construction sector.</v>
      </c>
      <c r="I402" s="1" t="str">
        <f>IF([1]Allegations!K405="","",[1]Allegations!K405)</f>
        <v>Non-payment of Wages</v>
      </c>
      <c r="J402" t="str">
        <f>IF([1]Allegations!C405="","",[1]Allegations!C405)</f>
        <v/>
      </c>
      <c r="K402" t="str">
        <f>IF([1]Allegations!F405="","",[1]Allegations!F405)</f>
        <v/>
      </c>
      <c r="L402" t="str">
        <f>IF([1]Allegations!G405="","",[1]Allegations!G405)</f>
        <v/>
      </c>
      <c r="M402" t="str">
        <f>IF([1]Allegations!H405="","",[1]Allegations!H405)</f>
        <v/>
      </c>
      <c r="N402" t="str">
        <f>IF([1]Allegations!I405="","",[1]Allegations!I405)</f>
        <v/>
      </c>
      <c r="O402" s="1" t="str">
        <f>IF([1]Allegations!J405="","",[1]Allegations!J405)</f>
        <v>Not Reported (Employer - Construction)</v>
      </c>
      <c r="P402" t="str">
        <f>IF([1]Allegations!N405="","",[1]Allegations!N405)</f>
        <v>No</v>
      </c>
      <c r="Q402" t="str">
        <f>IF([1]Allegations!O405="","",[1]Allegations!O405)</f>
        <v/>
      </c>
      <c r="R402" s="18" t="str">
        <f>IF(AND([1]Allegations!R405="",[1]Allegations!P405=""),"",IF(AND(NOT([1]Allegations!R405=""),[1]Allegations!P405=""),HYPERLINK([1]Allegations!R405),HYPERLINK([1]Allegations!P405)))</f>
        <v/>
      </c>
      <c r="S402" s="1" t="str">
        <f>IF([1]Allegations!Q405="","",[1]Allegations!Q405)</f>
        <v>The protests blocked a road in the Msheireb district and were peaceful despite a police presence. The Ministry of Administrative Development, Labour and Social Affairs (ADSLA) stated that it has launched an investigation into the protests and has taken action against the companies employing the workers, who have violated the Wage Protection System (WPS).</v>
      </c>
      <c r="T402" t="str">
        <f t="shared" si="54"/>
        <v>x</v>
      </c>
      <c r="U402" t="str">
        <f t="shared" si="55"/>
        <v/>
      </c>
      <c r="V402" t="str">
        <f t="shared" si="56"/>
        <v/>
      </c>
      <c r="W402" t="str">
        <f t="shared" si="57"/>
        <v/>
      </c>
      <c r="X402" t="str">
        <f t="shared" si="58"/>
        <v/>
      </c>
      <c r="Y402" t="str">
        <f t="shared" si="59"/>
        <v/>
      </c>
      <c r="Z402" t="str">
        <f t="shared" si="60"/>
        <v/>
      </c>
      <c r="AA402" s="1" t="str">
        <f t="shared" si="61"/>
        <v/>
      </c>
      <c r="AB402" s="19" t="str">
        <f t="shared" si="62"/>
        <v>Construction</v>
      </c>
    </row>
    <row r="403" spans="1:28" x14ac:dyDescent="0.25">
      <c r="A403" s="1">
        <f>[1]Allegations!V406</f>
        <v>2113</v>
      </c>
      <c r="B403" t="str">
        <f>IF([1]Allegations!S406="Location unknown","Location unknown",VLOOKUP([1]Allegations!S406,[1]!map_alpha2[#Data],2,FALSE))</f>
        <v>Qatar</v>
      </c>
      <c r="C403" s="17">
        <f>IF([1]Allegations!U406="","",[1]Allegations!U406)</f>
        <v>43958</v>
      </c>
      <c r="D403" s="18" t="str">
        <f>IF([1]Allegations!B406="","",HYPERLINK([1]Allegations!B406))</f>
        <v>https://www.business-humanrights.org/en/latest-news/qatars-migrant-workers-beg-for-food-as-covid-19-infections-rise/</v>
      </c>
      <c r="E403" t="str">
        <f>IF([1]Allegations!M406="","",[1]Allegations!M406)</f>
        <v>News outlet</v>
      </c>
      <c r="F403" t="str">
        <f>IF([1]Allegations!L406="","",[1]Allegations!L406)</f>
        <v>Migrant &amp; immigrant workers (Unknown Number - NP - Domestic worker agencies)</v>
      </c>
      <c r="G403" t="str">
        <f>IF([1]Allegations!T406="","",[1]Allegations!T406)</f>
        <v>Number unknown</v>
      </c>
      <c r="H403" t="str">
        <f>IF([1]Allegations!X406="","",[1]Allegations!X406)</f>
        <v>In May 2020, the Guardian reported that a group of "live out" domestic workers alleged that they were left destitute after refusing to move in with the families whose homes they clean during the COVID-19 pandemic, and that the company who employs them forced them to sign a document stating that it is not liable for their salaries. They have not been paid since early March.</v>
      </c>
      <c r="I403" s="1" t="str">
        <f>IF([1]Allegations!K406="","",[1]Allegations!K406)</f>
        <v>Contract Substitution;Health: General (including workplace health &amp; safety);Non-payment of Wages</v>
      </c>
      <c r="J403" t="str">
        <f>IF([1]Allegations!C406="","",[1]Allegations!C406)</f>
        <v/>
      </c>
      <c r="K403" t="str">
        <f>IF([1]Allegations!F406="","",[1]Allegations!F406)</f>
        <v/>
      </c>
      <c r="L403" t="str">
        <f>IF([1]Allegations!G406="","",[1]Allegations!G406)</f>
        <v/>
      </c>
      <c r="M403" t="str">
        <f>IF([1]Allegations!H406="","",[1]Allegations!H406)</f>
        <v/>
      </c>
      <c r="N403" t="str">
        <f>IF([1]Allegations!I406="","",[1]Allegations!I406)</f>
        <v/>
      </c>
      <c r="O403" s="1" t="str">
        <f>IF([1]Allegations!J406="","",[1]Allegations!J406)</f>
        <v>Not Reported (Employer - Domestic worker agencies)</v>
      </c>
      <c r="P403" t="str">
        <f>IF([1]Allegations!N406="","",[1]Allegations!N406)</f>
        <v>No</v>
      </c>
      <c r="Q403" t="str">
        <f>IF([1]Allegations!O406="","",[1]Allegations!O406)</f>
        <v/>
      </c>
      <c r="R403" s="18" t="str">
        <f>IF(AND([1]Allegations!R406="",[1]Allegations!P406=""),"",IF(AND(NOT([1]Allegations!R406=""),[1]Allegations!P406=""),HYPERLINK([1]Allegations!R406),HYPERLINK([1]Allegations!P406)))</f>
        <v/>
      </c>
      <c r="S403" s="1" t="str">
        <f>IF([1]Allegations!Q406="","",[1]Allegations!Q406)</f>
        <v>None reported.</v>
      </c>
      <c r="T403" t="str">
        <f t="shared" si="54"/>
        <v>x</v>
      </c>
      <c r="U403" t="str">
        <f t="shared" si="55"/>
        <v/>
      </c>
      <c r="V403" t="str">
        <f t="shared" si="56"/>
        <v>x</v>
      </c>
      <c r="W403" t="str">
        <f t="shared" si="57"/>
        <v/>
      </c>
      <c r="X403" t="str">
        <f t="shared" si="58"/>
        <v/>
      </c>
      <c r="Y403" t="str">
        <f t="shared" si="59"/>
        <v/>
      </c>
      <c r="Z403" t="str">
        <f t="shared" si="60"/>
        <v/>
      </c>
      <c r="AA403" s="1" t="str">
        <f t="shared" si="61"/>
        <v/>
      </c>
      <c r="AB403" s="19" t="str">
        <f t="shared" si="62"/>
        <v>Domestic worker agencies</v>
      </c>
    </row>
    <row r="404" spans="1:28" x14ac:dyDescent="0.25">
      <c r="A404" s="1">
        <f>[1]Allegations!V407</f>
        <v>2098</v>
      </c>
      <c r="B404" t="str">
        <f>IF([1]Allegations!S407="Location unknown","Location unknown",VLOOKUP([1]Allegations!S407,[1]!map_alpha2[#Data],2,FALSE))</f>
        <v>Qatar</v>
      </c>
      <c r="C404" s="17">
        <f>IF([1]Allegations!U407="","",[1]Allegations!U407)</f>
        <v>43936</v>
      </c>
      <c r="D404" s="18" t="str">
        <f>IF([1]Allegations!B407="","",HYPERLINK([1]Allegations!B407))</f>
        <v>https://www.business-humanrights.org/en/latest-news/qatar-migrant-workers-illegally-expelled-during-covid-19-pandemic/</v>
      </c>
      <c r="E404" t="str">
        <f>IF([1]Allegations!M407="","",[1]Allegations!M407)</f>
        <v>NGO</v>
      </c>
      <c r="F404" t="str">
        <f>IF([1]Allegations!L407="","",[1]Allegations!L407)</f>
        <v>Migrant &amp; immigrant workers (Unknown Number - NP - Unknown Sector)</v>
      </c>
      <c r="G404" t="str">
        <f>IF([1]Allegations!T407="","",[1]Allegations!T407)</f>
        <v>Number unknown</v>
      </c>
      <c r="H404" t="str">
        <f>IF([1]Allegations!X407="","",[1]Allegations!X407)</f>
        <v>In April 2020, an Amnesty International investigation found that hundreds of Nepali migrant workers had been rounded up by the Qatar government and detained in inhumane conditions, despite being told that they were being taken to be tested for COVID-19 before returning to their accommodation. _x000D_
_x000D_
Some had possessions confiscated and others were threatened by the police. Whilst in detention the workers received inadequate food._x000D_
_x000D_
Only two of 20 interviewed told Amnesty that their employers had contacted them to offer to pay salaries. One said he was given cash by his company but that this was confiscated by police.</v>
      </c>
      <c r="I404" s="1" t="str">
        <f>IF([1]Allegations!K407="","",[1]Allegations!K407)</f>
        <v>Denial of Freedom of Expression/Assembly;Imprisonment;Intimidation &amp; Threats;Non-payment of Wages;Precarious/unsuitable living conditions;Right to food</v>
      </c>
      <c r="J404" t="str">
        <f>IF([1]Allegations!C407="","",[1]Allegations!C407)</f>
        <v/>
      </c>
      <c r="K404" t="str">
        <f>IF([1]Allegations!F407="","",[1]Allegations!F407)</f>
        <v/>
      </c>
      <c r="L404" t="str">
        <f>IF([1]Allegations!G407="","",[1]Allegations!G407)</f>
        <v/>
      </c>
      <c r="M404" t="str">
        <f>IF([1]Allegations!H407="","",[1]Allegations!H407)</f>
        <v/>
      </c>
      <c r="N404" t="str">
        <f>IF([1]Allegations!I407="","",[1]Allegations!I407)</f>
        <v/>
      </c>
      <c r="O404" s="1" t="str">
        <f>IF([1]Allegations!J407="","",[1]Allegations!J407)</f>
        <v>Government (Government - Sector not reported/applicable);Not Reported (Employer - Sector not reported/applicable)</v>
      </c>
      <c r="P404" t="str">
        <f>IF([1]Allegations!N407="","",[1]Allegations!N407)</f>
        <v>No</v>
      </c>
      <c r="Q404" t="str">
        <f>IF([1]Allegations!O407="","",[1]Allegations!O407)</f>
        <v/>
      </c>
      <c r="R404" s="18" t="str">
        <f>IF(AND([1]Allegations!R407="",[1]Allegations!P407=""),"",IF(AND(NOT([1]Allegations!R407=""),[1]Allegations!P407=""),HYPERLINK([1]Allegations!R407),HYPERLINK([1]Allegations!P407)))</f>
        <v/>
      </c>
      <c r="S404" s="1" t="str">
        <f>IF([1]Allegations!Q407="","",[1]Allegations!Q407)</f>
        <v>All workers were forcibly expelled from Qatar without receiving their owed salary and end-of-service benefits._x000D_
_x000D_
In response to the investigation, the Qatari government alleged that the men had "engaged in illegal and illicity activity"; however, 18 of those interviewed by Amnesty claimed to be unaware of any charges or accusations brought against them.</v>
      </c>
      <c r="T404" t="str">
        <f t="shared" si="54"/>
        <v>x</v>
      </c>
      <c r="U404" t="str">
        <f t="shared" si="55"/>
        <v>x</v>
      </c>
      <c r="V404" t="str">
        <f t="shared" si="56"/>
        <v/>
      </c>
      <c r="W404" t="str">
        <f t="shared" si="57"/>
        <v>x</v>
      </c>
      <c r="X404" t="str">
        <f t="shared" si="58"/>
        <v>x</v>
      </c>
      <c r="Y404" t="str">
        <f t="shared" si="59"/>
        <v/>
      </c>
      <c r="Z404" t="str">
        <f t="shared" si="60"/>
        <v/>
      </c>
      <c r="AA404" s="1" t="str">
        <f t="shared" si="61"/>
        <v/>
      </c>
      <c r="AB404" s="19" t="str">
        <f t="shared" si="62"/>
        <v>Sector not reported/applicable;Sector not reported/applicable</v>
      </c>
    </row>
    <row r="405" spans="1:28" x14ac:dyDescent="0.25">
      <c r="A405" s="1">
        <f>[1]Allegations!V408</f>
        <v>2070</v>
      </c>
      <c r="B405" t="str">
        <f>IF([1]Allegations!S408="Location unknown","Location unknown",VLOOKUP([1]Allegations!S408,[1]!map_alpha2[#Data],2,FALSE))</f>
        <v>Qatar</v>
      </c>
      <c r="C405" s="17">
        <f>IF([1]Allegations!U408="","",[1]Allegations!U408)</f>
        <v>43004</v>
      </c>
      <c r="D405" s="18" t="str">
        <f>IF([1]Allegations!B408="","",HYPERLINK([1]Allegations!B408))</f>
        <v>https://www.business-humanrights.org/en/latest-news/qatar-labourer-sacked-for-speaking-to-un-team/</v>
      </c>
      <c r="E405" t="str">
        <f>IF([1]Allegations!M408="","",[1]Allegations!M408)</f>
        <v>News outlet</v>
      </c>
      <c r="F405" t="str">
        <f>IF([1]Allegations!L408="","",[1]Allegations!L408)</f>
        <v>Migrant &amp; immigrant workers (1 - NP - Construction)</v>
      </c>
      <c r="G405">
        <f>IF([1]Allegations!T408="","",[1]Allegations!T408)</f>
        <v>1</v>
      </c>
      <c r="H405" t="str">
        <f>IF([1]Allegations!X408="","",[1]Allegations!X408)</f>
        <v>A Nepali labourer was ‘sacked’ a day after speaking to a UN ILO team visiting the country to investigate allegations of forced labour regarding construction work for the 2022 World Cup. The worker was reportedly given a ticket to leave the country after telling investigators how his employer owed him delayed wages and had withheld his passport. The worker was subsequently jailed and faced a fine for the expired work permit.</v>
      </c>
      <c r="I405" s="1" t="str">
        <f>IF([1]Allegations!K408="","",[1]Allegations!K408)</f>
        <v>Denial of Freedom of Expression/Assembly;Imprisonment;Non-payment of Wages;Unfair Dismissal;Withholding Passports</v>
      </c>
      <c r="J405" t="str">
        <f>IF([1]Allegations!C408="","",[1]Allegations!C408)</f>
        <v/>
      </c>
      <c r="K405" t="str">
        <f>IF([1]Allegations!F408="","",[1]Allegations!F408)</f>
        <v/>
      </c>
      <c r="L405" t="str">
        <f>IF([1]Allegations!G408="","",[1]Allegations!G408)</f>
        <v/>
      </c>
      <c r="M405" t="str">
        <f>IF([1]Allegations!H408="","",[1]Allegations!H408)</f>
        <v/>
      </c>
      <c r="N405" t="str">
        <f>IF([1]Allegations!I408="","",[1]Allegations!I408)</f>
        <v/>
      </c>
      <c r="O405" s="1" t="str">
        <f>IF([1]Allegations!J408="","",[1]Allegations!J408)</f>
        <v>Not Reported (Employer - Construction)</v>
      </c>
      <c r="P405" t="str">
        <f>IF([1]Allegations!N408="","",[1]Allegations!N408)</f>
        <v>No</v>
      </c>
      <c r="Q405" t="str">
        <f>IF([1]Allegations!O408="","",[1]Allegations!O408)</f>
        <v/>
      </c>
      <c r="R405" s="18" t="str">
        <f>IF(AND([1]Allegations!R408="",[1]Allegations!P408=""),"",IF(AND(NOT([1]Allegations!R408=""),[1]Allegations!P408=""),HYPERLINK([1]Allegations!R408),HYPERLINK([1]Allegations!P408)))</f>
        <v/>
      </c>
      <c r="S405" s="1" t="str">
        <f>IF([1]Allegations!Q408="","",[1]Allegations!Q408)</f>
        <v>Qatar's labour ministry stated it had resolved the case; the worker was granted legal status in Qatar and all financial disputes with the previous lawyer resolved. The ILO responded by putting the case on its agenda for an investigation into allegations of forced labour by Qatar.</v>
      </c>
      <c r="T405" t="str">
        <f t="shared" si="54"/>
        <v>x</v>
      </c>
      <c r="U405" t="str">
        <f t="shared" si="55"/>
        <v>x</v>
      </c>
      <c r="V405" t="str">
        <f t="shared" si="56"/>
        <v/>
      </c>
      <c r="W405" t="str">
        <f t="shared" si="57"/>
        <v/>
      </c>
      <c r="X405" t="str">
        <f t="shared" si="58"/>
        <v/>
      </c>
      <c r="Y405" t="str">
        <f t="shared" si="59"/>
        <v/>
      </c>
      <c r="Z405" t="str">
        <f t="shared" si="60"/>
        <v/>
      </c>
      <c r="AA405" s="1" t="str">
        <f t="shared" si="61"/>
        <v/>
      </c>
      <c r="AB405" s="19" t="str">
        <f t="shared" si="62"/>
        <v>Construction</v>
      </c>
    </row>
    <row r="406" spans="1:28" x14ac:dyDescent="0.25">
      <c r="A406" s="1">
        <f>[1]Allegations!V409</f>
        <v>2060</v>
      </c>
      <c r="B406" t="str">
        <f>IF([1]Allegations!S409="Location unknown","Location unknown",VLOOKUP([1]Allegations!S409,[1]!map_alpha2[#Data],2,FALSE))</f>
        <v>Qatar</v>
      </c>
      <c r="C406" s="17">
        <f>IF([1]Allegations!U409="","",[1]Allegations!U409)</f>
        <v>43328</v>
      </c>
      <c r="D406" s="18" t="str">
        <f>IF([1]Allegations!B409="","",HYPERLINK([1]Allegations!B409))</f>
        <v>https://www.business-humanrights.org/en/latest-news/qatar-dozens-of-kenyan-migrant-workers-file-complaint-after-suffering-repeated-late-payments-2/</v>
      </c>
      <c r="E406" t="str">
        <f>IF([1]Allegations!M409="","",[1]Allegations!M409)</f>
        <v>News outlet</v>
      </c>
      <c r="F406" t="str">
        <f>IF([1]Allegations!L409="","",[1]Allegations!L409)</f>
        <v>Migrant &amp; immigrant workers (Unknown Number - KE - Hospitality)</v>
      </c>
      <c r="G406" t="str">
        <f>IF([1]Allegations!T409="","",[1]Allegations!T409)</f>
        <v>Number unknown</v>
      </c>
      <c r="H406" t="str">
        <f>IF([1]Allegations!X409="","",[1]Allegations!X409)</f>
        <v>Dozens of Kenyans were reportedly stranded in Qatar after they protested over working conditions. They alleged salaries delayed by months and had struggled to find regular food and stable accommodation after their employer terminated contracts and evicted them until ordered to rehouse them by a court. Workers also lacked travel documents and air tickets.</v>
      </c>
      <c r="I406" s="1" t="str">
        <f>IF([1]Allegations!K409="","",[1]Allegations!K409)</f>
        <v>Non-payment of Wages;Restricted Mobility;Right to food;Unfair Dismissal</v>
      </c>
      <c r="J406" t="str">
        <f>IF([1]Allegations!C409="","",[1]Allegations!C409)</f>
        <v/>
      </c>
      <c r="K406" t="str">
        <f>IF([1]Allegations!F409="","",[1]Allegations!F409)</f>
        <v/>
      </c>
      <c r="L406" t="str">
        <f>IF([1]Allegations!G409="","",[1]Allegations!G409)</f>
        <v/>
      </c>
      <c r="M406" t="str">
        <f>IF([1]Allegations!H409="","",[1]Allegations!H409)</f>
        <v/>
      </c>
      <c r="N406" t="str">
        <f>IF([1]Allegations!I409="","",[1]Allegations!I409)</f>
        <v/>
      </c>
      <c r="O406" s="1" t="str">
        <f>IF([1]Allegations!J409="","",[1]Allegations!J409)</f>
        <v>Not Reported (Employer - Hospitality)</v>
      </c>
      <c r="P406" t="str">
        <f>IF([1]Allegations!N409="","",[1]Allegations!N409)</f>
        <v>No</v>
      </c>
      <c r="Q406" t="str">
        <f>IF([1]Allegations!O409="","",[1]Allegations!O409)</f>
        <v/>
      </c>
      <c r="R406" s="18" t="str">
        <f>IF(AND([1]Allegations!R409="",[1]Allegations!P409=""),"",IF(AND(NOT([1]Allegations!R409=""),[1]Allegations!P409=""),HYPERLINK([1]Allegations!R409),HYPERLINK([1]Allegations!P409)))</f>
        <v/>
      </c>
      <c r="S406" s="1" t="str">
        <f>IF([1]Allegations!Q409="","",[1]Allegations!Q409)</f>
        <v>The workers went on strike protesting delayed wages whereby the company terminated their contracts and evicted them from their accommodation. A court ordered the company to rehouse the workers until the case could be heard in full.</v>
      </c>
      <c r="T406" t="str">
        <f t="shared" si="54"/>
        <v>x</v>
      </c>
      <c r="U406" t="str">
        <f t="shared" si="55"/>
        <v>x</v>
      </c>
      <c r="V406" t="str">
        <f t="shared" si="56"/>
        <v/>
      </c>
      <c r="W406" t="str">
        <f t="shared" si="57"/>
        <v>x</v>
      </c>
      <c r="X406" t="str">
        <f t="shared" si="58"/>
        <v/>
      </c>
      <c r="Y406" t="str">
        <f t="shared" si="59"/>
        <v/>
      </c>
      <c r="Z406" t="str">
        <f t="shared" si="60"/>
        <v/>
      </c>
      <c r="AA406" s="1" t="str">
        <f t="shared" si="61"/>
        <v/>
      </c>
      <c r="AB406" s="19" t="str">
        <f t="shared" si="62"/>
        <v>Hospitality</v>
      </c>
    </row>
    <row r="407" spans="1:28" x14ac:dyDescent="0.25">
      <c r="A407" s="1">
        <f>[1]Allegations!V410</f>
        <v>1989</v>
      </c>
      <c r="B407" t="str">
        <f>IF([1]Allegations!S410="Location unknown","Location unknown",VLOOKUP([1]Allegations!S410,[1]!map_alpha2[#Data],2,FALSE))</f>
        <v>Qatar</v>
      </c>
      <c r="C407" s="17">
        <f>IF([1]Allegations!U410="","",[1]Allegations!U410)</f>
        <v>43574</v>
      </c>
      <c r="D407" s="18" t="str">
        <f>IF([1]Allegations!B410="","",HYPERLINK([1]Allegations!B410))</f>
        <v>https://www.business-humanrights.org/en/latest-news/nepal-nepali-workers-in-qatar-struggle-for-jobs-after-being-duped-with-lucrative-pay-and-free-visa-promises/</v>
      </c>
      <c r="E407" t="str">
        <f>IF([1]Allegations!M410="","",[1]Allegations!M410)</f>
        <v>NGO</v>
      </c>
      <c r="F407" t="str">
        <f>IF([1]Allegations!L410="","",[1]Allegations!L410)</f>
        <v>Migrant &amp; immigrant workers (16 - NP - Unknown Sector)</v>
      </c>
      <c r="G407">
        <f>IF([1]Allegations!T410="","",[1]Allegations!T410)</f>
        <v>16</v>
      </c>
      <c r="H407" t="str">
        <f>IF([1]Allegations!X410="","",[1]Allegations!X410)</f>
        <v>16 Nepali workers were left stranded in Qatar for nearly three months after being promised fictitious jobs. They were left without food and money, having been recruited through different agents.</v>
      </c>
      <c r="I407" s="1" t="str">
        <f>IF([1]Allegations!K410="","",[1]Allegations!K410)</f>
        <v>Non-payment of Wages;Recruitment Fees;Restricted Mobility</v>
      </c>
      <c r="J407" t="str">
        <f>IF([1]Allegations!C410="","",[1]Allegations!C410)</f>
        <v/>
      </c>
      <c r="K407" t="str">
        <f>IF([1]Allegations!F410="","",[1]Allegations!F410)</f>
        <v/>
      </c>
      <c r="L407" t="str">
        <f>IF([1]Allegations!G410="","",[1]Allegations!G410)</f>
        <v/>
      </c>
      <c r="M407" t="str">
        <f>IF([1]Allegations!H410="","",[1]Allegations!H410)</f>
        <v/>
      </c>
      <c r="N407" t="str">
        <f>IF([1]Allegations!I410="","",[1]Allegations!I410)</f>
        <v/>
      </c>
      <c r="O407" s="1" t="str">
        <f>IF([1]Allegations!J410="","",[1]Allegations!J410)</f>
        <v>Not Reported (Recruiter - Recruitment agencies)</v>
      </c>
      <c r="P407" t="str">
        <f>IF([1]Allegations!N410="","",[1]Allegations!N410)</f>
        <v>No</v>
      </c>
      <c r="Q407" t="str">
        <f>IF([1]Allegations!O410="","",[1]Allegations!O410)</f>
        <v/>
      </c>
      <c r="R407" s="18" t="str">
        <f>IF(AND([1]Allegations!R410="",[1]Allegations!P410=""),"",IF(AND(NOT([1]Allegations!R410=""),[1]Allegations!P410=""),HYPERLINK([1]Allegations!R410),HYPERLINK([1]Allegations!P410)))</f>
        <v/>
      </c>
      <c r="S407" s="1" t="str">
        <f>IF([1]Allegations!Q410="","",[1]Allegations!Q410)</f>
        <v>The workers appealed directly to the Nepal embassy; the embassy conducted an investigation which showed that workers were fraudulently recruited to Qatar. They started repatriation efforts by contacting the named agents and subagents who agreed to help workers return home by providing flight tickets.</v>
      </c>
      <c r="T407" t="str">
        <f t="shared" si="54"/>
        <v>x</v>
      </c>
      <c r="U407" t="str">
        <f t="shared" si="55"/>
        <v>x</v>
      </c>
      <c r="V407" t="str">
        <f t="shared" si="56"/>
        <v/>
      </c>
      <c r="W407" t="str">
        <f t="shared" si="57"/>
        <v/>
      </c>
      <c r="X407" t="str">
        <f t="shared" si="58"/>
        <v/>
      </c>
      <c r="Y407" t="str">
        <f t="shared" si="59"/>
        <v/>
      </c>
      <c r="Z407" t="str">
        <f t="shared" si="60"/>
        <v/>
      </c>
      <c r="AA407" s="1" t="str">
        <f t="shared" si="61"/>
        <v/>
      </c>
      <c r="AB407" s="19" t="str">
        <f t="shared" si="62"/>
        <v>Recruitment agencies</v>
      </c>
    </row>
    <row r="408" spans="1:28" x14ac:dyDescent="0.25">
      <c r="A408" s="1">
        <f>[1]Allegations!V411</f>
        <v>2750</v>
      </c>
      <c r="B408" t="str">
        <f>IF([1]Allegations!S411="Location unknown","Location unknown",VLOOKUP([1]Allegations!S411,[1]!map_alpha2[#Data],2,FALSE))</f>
        <v>Qatar</v>
      </c>
      <c r="C408" s="17">
        <f>IF([1]Allegations!U411="","",[1]Allegations!U411)</f>
        <v>44516</v>
      </c>
      <c r="D408" s="18" t="str">
        <f>IF([1]Allegations!B411="","",HYPERLINK([1]Allegations!B411))</f>
        <v>https://www.business-humanrights.org/en/latest-news/full-report-reality-check-2021-a-year-to-the-2022-world-cup-the-state-of-of-migrant-workers-rights-in-qatar/</v>
      </c>
      <c r="E408" t="str">
        <f>IF([1]Allegations!M411="","",[1]Allegations!M411)</f>
        <v>NGO</v>
      </c>
      <c r="F408" t="str">
        <f>IF([1]Allegations!L411="","",[1]Allegations!L411)</f>
        <v>Migrant &amp; immigrant workers (Unknown Number - Unknown Location - Security companies)</v>
      </c>
      <c r="G408" t="str">
        <f>IF([1]Allegations!T411="","",[1]Allegations!T411)</f>
        <v>Number unknown</v>
      </c>
      <c r="H408" t="str">
        <f>IF([1]Allegations!X411="","",[1]Allegations!X411)</f>
        <v>In November 2021 Amnesty brought out their "Reality Check" report on the state of migrant workers' rights in Qatar. In this case (p15) a worker a worker said that he had been prevented from changing jobs from a security company to a driving job.  He said: "I was not able to change jobs because yes you look for a job and they give you an offer letter, but you have to take that to your company to sign to give you permission to move. But our company was not [signing] this. We tried to go to the Ministry of Labour to say ‘our company won't let us change’ and the Ministry just said ‘come another day’... What happened? I don't understand. The government has passed the law, but the companies don't want to release you.”</v>
      </c>
      <c r="I408" s="1" t="str">
        <f>IF([1]Allegations!K411="","",[1]Allegations!K411)</f>
        <v>Restricted Mobility</v>
      </c>
      <c r="J408" t="str">
        <f>IF([1]Allegations!C411="","",[1]Allegations!C411)</f>
        <v/>
      </c>
      <c r="K408" t="str">
        <f>IF([1]Allegations!F411="","",[1]Allegations!F411)</f>
        <v/>
      </c>
      <c r="L408" t="str">
        <f>IF([1]Allegations!G411="","",[1]Allegations!G411)</f>
        <v/>
      </c>
      <c r="M408" t="str">
        <f>IF([1]Allegations!H411="","",[1]Allegations!H411)</f>
        <v/>
      </c>
      <c r="N408" t="str">
        <f>IF([1]Allegations!I411="","",[1]Allegations!I411)</f>
        <v/>
      </c>
      <c r="O408" s="1" t="str">
        <f>IF([1]Allegations!J411="","",[1]Allegations!J411)</f>
        <v>Not Reported (Employer - Security companies)</v>
      </c>
      <c r="P408" t="str">
        <f>IF([1]Allegations!N411="","",[1]Allegations!N411)</f>
        <v>No</v>
      </c>
      <c r="Q408" t="str">
        <f>IF([1]Allegations!O411="","",[1]Allegations!O411)</f>
        <v/>
      </c>
      <c r="R408" s="18" t="str">
        <f>IF(AND([1]Allegations!R411="",[1]Allegations!P411=""),"",IF(AND(NOT([1]Allegations!R411=""),[1]Allegations!P411=""),HYPERLINK([1]Allegations!R411),HYPERLINK([1]Allegations!P411)))</f>
        <v/>
      </c>
      <c r="S408" s="1" t="str">
        <f>IF([1]Allegations!Q411="","",[1]Allegations!Q411)</f>
        <v>None reported.</v>
      </c>
      <c r="T408" t="str">
        <f t="shared" si="54"/>
        <v/>
      </c>
      <c r="U408" t="str">
        <f t="shared" si="55"/>
        <v>x</v>
      </c>
      <c r="V408" t="str">
        <f t="shared" si="56"/>
        <v/>
      </c>
      <c r="W408" t="str">
        <f t="shared" si="57"/>
        <v/>
      </c>
      <c r="X408" t="str">
        <f t="shared" si="58"/>
        <v/>
      </c>
      <c r="Y408" t="str">
        <f t="shared" si="59"/>
        <v/>
      </c>
      <c r="Z408" t="str">
        <f t="shared" si="60"/>
        <v/>
      </c>
      <c r="AA408" s="1" t="str">
        <f t="shared" si="61"/>
        <v/>
      </c>
      <c r="AB408" s="19" t="str">
        <f t="shared" si="62"/>
        <v>Security companies</v>
      </c>
    </row>
    <row r="409" spans="1:28" x14ac:dyDescent="0.25">
      <c r="A409" s="1">
        <f>[1]Allegations!V412</f>
        <v>2752</v>
      </c>
      <c r="B409" t="str">
        <f>IF([1]Allegations!S412="Location unknown","Location unknown",VLOOKUP([1]Allegations!S412,[1]!map_alpha2[#Data],2,FALSE))</f>
        <v>Qatar</v>
      </c>
      <c r="C409" s="17">
        <f>IF([1]Allegations!U412="","",[1]Allegations!U412)</f>
        <v>44516</v>
      </c>
      <c r="D409" s="18" t="str">
        <f>IF([1]Allegations!B412="","",HYPERLINK([1]Allegations!B412))</f>
        <v>https://www.business-humanrights.org/en/latest-news/full-report-reality-check-2021-a-year-to-the-2022-world-cup-the-state-of-of-migrant-workers-rights-in-qatar/</v>
      </c>
      <c r="E409" t="str">
        <f>IF([1]Allegations!M412="","",[1]Allegations!M412)</f>
        <v>NGO</v>
      </c>
      <c r="F409" t="str">
        <f>IF([1]Allegations!L412="","",[1]Allegations!L412)</f>
        <v>Migrant &amp; immigrant workers (Unknown Number - Africa - Unknown Sector);Migrant &amp; immigrant workers (Unknown Number - KE - Unknown Sector)</v>
      </c>
      <c r="G409" t="str">
        <f>IF([1]Allegations!T412="","",[1]Allegations!T412)</f>
        <v>Number unknown</v>
      </c>
      <c r="H409" t="str">
        <f>IF([1]Allegations!X412="","",[1]Allegations!X412)</f>
        <v>In November 2021 Amnesty brought out their "Reality Check" report on the state of migrant workers' rights in Qatar. In this case a worker from Kenya (p12) told Amnesty of the trouble he was having changing jobs and that he thought it was being blocked by his employer.  He said" "Now it's past more than six months still waiting for the message without knowing, maybe the sponsor of the company has blocked the transfer. These people never want to make things easier for any non-citizens."</v>
      </c>
      <c r="I409" s="1" t="str">
        <f>IF([1]Allegations!K412="","",[1]Allegations!K412)</f>
        <v>Restricted Mobility</v>
      </c>
      <c r="J409" t="str">
        <f>IF([1]Allegations!C412="","",[1]Allegations!C412)</f>
        <v/>
      </c>
      <c r="K409" t="str">
        <f>IF([1]Allegations!F412="","",[1]Allegations!F412)</f>
        <v/>
      </c>
      <c r="L409" t="str">
        <f>IF([1]Allegations!G412="","",[1]Allegations!G412)</f>
        <v/>
      </c>
      <c r="M409" t="str">
        <f>IF([1]Allegations!H412="","",[1]Allegations!H412)</f>
        <v/>
      </c>
      <c r="N409" t="str">
        <f>IF([1]Allegations!I412="","",[1]Allegations!I412)</f>
        <v/>
      </c>
      <c r="O409" s="1" t="str">
        <f>IF([1]Allegations!J412="","",[1]Allegations!J412)</f>
        <v>Not Reported (Employer - Sector not reported/applicable)</v>
      </c>
      <c r="P409" t="str">
        <f>IF([1]Allegations!N412="","",[1]Allegations!N412)</f>
        <v>No</v>
      </c>
      <c r="Q409" t="str">
        <f>IF([1]Allegations!O412="","",[1]Allegations!O412)</f>
        <v/>
      </c>
      <c r="R409" s="18" t="str">
        <f>IF(AND([1]Allegations!R412="",[1]Allegations!P412=""),"",IF(AND(NOT([1]Allegations!R412=""),[1]Allegations!P412=""),HYPERLINK([1]Allegations!R412),HYPERLINK([1]Allegations!P412)))</f>
        <v/>
      </c>
      <c r="S409" s="1" t="str">
        <f>IF([1]Allegations!Q412="","",[1]Allegations!Q412)</f>
        <v>None reported.</v>
      </c>
      <c r="T409" t="str">
        <f t="shared" si="54"/>
        <v/>
      </c>
      <c r="U409" t="str">
        <f t="shared" si="55"/>
        <v>x</v>
      </c>
      <c r="V409" t="str">
        <f t="shared" si="56"/>
        <v/>
      </c>
      <c r="W409" t="str">
        <f t="shared" si="57"/>
        <v/>
      </c>
      <c r="X409" t="str">
        <f t="shared" si="58"/>
        <v/>
      </c>
      <c r="Y409" t="str">
        <f t="shared" si="59"/>
        <v/>
      </c>
      <c r="Z409" t="str">
        <f t="shared" si="60"/>
        <v/>
      </c>
      <c r="AA409" s="1" t="str">
        <f t="shared" si="61"/>
        <v/>
      </c>
      <c r="AB409" s="19" t="str">
        <f t="shared" si="62"/>
        <v>Sector not reported/applicable</v>
      </c>
    </row>
    <row r="410" spans="1:28" x14ac:dyDescent="0.25">
      <c r="A410" s="1">
        <f>[1]Allegations!V413</f>
        <v>2715</v>
      </c>
      <c r="B410" t="str">
        <f>IF([1]Allegations!S413="Location unknown","Location unknown",VLOOKUP([1]Allegations!S413,[1]!map_alpha2[#Data],2,FALSE))</f>
        <v>Qatar</v>
      </c>
      <c r="C410" s="17">
        <f>IF([1]Allegations!U413="","",[1]Allegations!U413)</f>
        <v>44533</v>
      </c>
      <c r="D410" s="18" t="str">
        <f>IF([1]Allegations!B413="","",HYPERLINK([1]Allegations!B413))</f>
        <v>https://www.business-humanrights.org/en/latest-news/qatar-migrant-rightsorg-investigation-into-deaths-of-young-healthy-nepali-workers-finds-significant-shortcomings-in-data-collection-investigations-compensation-by-govts/</v>
      </c>
      <c r="E410" t="str">
        <f>IF([1]Allegations!M413="","",[1]Allegations!M413)</f>
        <v>NGO</v>
      </c>
      <c r="F410" t="str">
        <f>IF([1]Allegations!L413="","",[1]Allegations!L413)</f>
        <v>Migrant &amp; immigrant workers (1 - NP - Oil, gas &amp; coal)</v>
      </c>
      <c r="G410">
        <f>IF([1]Allegations!T413="","",[1]Allegations!T413)</f>
        <v>1</v>
      </c>
      <c r="H410" t="str">
        <f>IF([1]Allegations!X413="","",[1]Allegations!X413)</f>
        <v>In December NGO Migrant-Rights.org reported on the incidence of unexplained, uninvestigated and uncompensated numbers of deaths among Nepali workers in Qatar. In one case, oil rig worker Sukram died in his sleep, despite having had no illness diagnosed. He had told his wife he was working in extreme temperatures outside. He was medically fit, according to his pre-departure documentation. Sukram's wife has received no clarity or compensation for his death.</v>
      </c>
      <c r="I410" s="1" t="str">
        <f>IF([1]Allegations!K413="","",[1]Allegations!K413)</f>
        <v>Deaths;Health: General (including workplace health &amp; safety);Precarious/unsuitable living conditions</v>
      </c>
      <c r="J410" t="str">
        <f>IF([1]Allegations!C413="","",[1]Allegations!C413)</f>
        <v/>
      </c>
      <c r="K410" t="str">
        <f>IF([1]Allegations!F413="","",[1]Allegations!F413)</f>
        <v/>
      </c>
      <c r="L410" t="str">
        <f>IF([1]Allegations!G413="","",[1]Allegations!G413)</f>
        <v/>
      </c>
      <c r="M410" t="str">
        <f>IF([1]Allegations!H413="","",[1]Allegations!H413)</f>
        <v/>
      </c>
      <c r="N410" t="str">
        <f>IF([1]Allegations!I413="","",[1]Allegations!I413)</f>
        <v/>
      </c>
      <c r="O410" s="1" t="str">
        <f>IF([1]Allegations!J413="","",[1]Allegations!J413)</f>
        <v>Not Reported (Employer - Oil, gas &amp; coal)</v>
      </c>
      <c r="P410" t="str">
        <f>IF([1]Allegations!N413="","",[1]Allegations!N413)</f>
        <v>No</v>
      </c>
      <c r="Q410" t="str">
        <f>IF([1]Allegations!O413="","",[1]Allegations!O413)</f>
        <v/>
      </c>
      <c r="R410" s="18" t="str">
        <f>IF(AND([1]Allegations!R413="",[1]Allegations!P413=""),"",IF(AND(NOT([1]Allegations!R413=""),[1]Allegations!P413=""),HYPERLINK([1]Allegations!R413),HYPERLINK([1]Allegations!P413)))</f>
        <v/>
      </c>
      <c r="S410" s="1" t="str">
        <f>IF([1]Allegations!Q413="","",[1]Allegations!Q413)</f>
        <v>None reported.</v>
      </c>
      <c r="T410" t="str">
        <f t="shared" si="54"/>
        <v/>
      </c>
      <c r="U410" t="str">
        <f t="shared" si="55"/>
        <v/>
      </c>
      <c r="V410" t="str">
        <f t="shared" si="56"/>
        <v>x</v>
      </c>
      <c r="W410" t="str">
        <f t="shared" si="57"/>
        <v>x</v>
      </c>
      <c r="X410" t="str">
        <f t="shared" si="58"/>
        <v/>
      </c>
      <c r="Y410" t="str">
        <f t="shared" si="59"/>
        <v/>
      </c>
      <c r="Z410" t="str">
        <f t="shared" si="60"/>
        <v/>
      </c>
      <c r="AA410" s="1" t="str">
        <f t="shared" si="61"/>
        <v>x</v>
      </c>
      <c r="AB410" s="19" t="str">
        <f t="shared" si="62"/>
        <v>Oil, gas &amp; coal</v>
      </c>
    </row>
    <row r="411" spans="1:28" x14ac:dyDescent="0.25">
      <c r="A411" s="1">
        <f>[1]Allegations!V414</f>
        <v>2546</v>
      </c>
      <c r="B411" t="str">
        <f>IF([1]Allegations!S414="Location unknown","Location unknown",VLOOKUP([1]Allegations!S414,[1]!map_alpha2[#Data],2,FALSE))</f>
        <v>Qatar</v>
      </c>
      <c r="C411" s="17">
        <f>IF([1]Allegations!U414="","",[1]Allegations!U414)</f>
        <v>44533</v>
      </c>
      <c r="D411" s="18" t="str">
        <f>IF([1]Allegations!B414="","",HYPERLINK([1]Allegations!B414))</f>
        <v>https://www.business-humanrights.org/en/latest-news/qatar-migrant-rightsorg-investigation-into-deaths-of-young-healthy-nepali-workers-finds-significant-shortcomings-in-data-collection-investigations-compensation-by-govts/</v>
      </c>
      <c r="E411" t="str">
        <f>IF([1]Allegations!M414="","",[1]Allegations!M414)</f>
        <v>NGO</v>
      </c>
      <c r="F411" t="str">
        <f>IF([1]Allegations!L414="","",[1]Allegations!L414)</f>
        <v>Migrant &amp; immigrant workers (1 - NP - Cleaning &amp; maintenance)</v>
      </c>
      <c r="G411">
        <f>IF([1]Allegations!T414="","",[1]Allegations!T414)</f>
        <v>1</v>
      </c>
      <c r="H411" t="str">
        <f>IF([1]Allegations!X414="","",[1]Allegations!X414)</f>
        <v>In December NGO Migrant-Rights.org reported on the incidence of unexplained, uninvestigated and uncompensated numbers of deaths among Nepali workers in Qatar. In one case, Mohammad died in his sleep and his death certificate recorded a death from "cardiac arrest" despite never having been diagnosed with heart problems or receiving a post mortem.</v>
      </c>
      <c r="I411" s="1" t="str">
        <f>IF([1]Allegations!K414="","",[1]Allegations!K414)</f>
        <v>Deaths;Health: General (including workplace health &amp; safety)</v>
      </c>
      <c r="J411" t="str">
        <f>IF([1]Allegations!C414="","",[1]Allegations!C414)</f>
        <v/>
      </c>
      <c r="K411" t="str">
        <f>IF([1]Allegations!F414="","",[1]Allegations!F414)</f>
        <v/>
      </c>
      <c r="L411" t="str">
        <f>IF([1]Allegations!G414="","",[1]Allegations!G414)</f>
        <v/>
      </c>
      <c r="M411" t="str">
        <f>IF([1]Allegations!H414="","",[1]Allegations!H414)</f>
        <v/>
      </c>
      <c r="N411" t="str">
        <f>IF([1]Allegations!I414="","",[1]Allegations!I414)</f>
        <v/>
      </c>
      <c r="O411" s="1" t="str">
        <f>IF([1]Allegations!J414="","",[1]Allegations!J414)</f>
        <v>Not Reported (Employer - Cleaning &amp; maintenance)</v>
      </c>
      <c r="P411" t="str">
        <f>IF([1]Allegations!N414="","",[1]Allegations!N414)</f>
        <v>No</v>
      </c>
      <c r="Q411" t="str">
        <f>IF([1]Allegations!O414="","",[1]Allegations!O414)</f>
        <v/>
      </c>
      <c r="R411" s="18" t="str">
        <f>IF(AND([1]Allegations!R414="",[1]Allegations!P414=""),"",IF(AND(NOT([1]Allegations!R414=""),[1]Allegations!P414=""),HYPERLINK([1]Allegations!R414),HYPERLINK([1]Allegations!P414)))</f>
        <v/>
      </c>
      <c r="S411" s="1" t="str">
        <f>IF([1]Allegations!Q414="","",[1]Allegations!Q414)</f>
        <v>None reported.</v>
      </c>
      <c r="T411" t="str">
        <f t="shared" si="54"/>
        <v/>
      </c>
      <c r="U411" t="str">
        <f t="shared" si="55"/>
        <v/>
      </c>
      <c r="V411" t="str">
        <f t="shared" si="56"/>
        <v>x</v>
      </c>
      <c r="W411" t="str">
        <f t="shared" si="57"/>
        <v/>
      </c>
      <c r="X411" t="str">
        <f t="shared" si="58"/>
        <v/>
      </c>
      <c r="Y411" t="str">
        <f t="shared" si="59"/>
        <v/>
      </c>
      <c r="Z411" t="str">
        <f t="shared" si="60"/>
        <v/>
      </c>
      <c r="AA411" s="1" t="str">
        <f t="shared" si="61"/>
        <v>x</v>
      </c>
      <c r="AB411" s="19" t="str">
        <f t="shared" si="62"/>
        <v>Cleaning &amp; maintenance</v>
      </c>
    </row>
    <row r="412" spans="1:28" x14ac:dyDescent="0.25">
      <c r="A412" s="1">
        <f>[1]Allegations!V415</f>
        <v>2751</v>
      </c>
      <c r="B412" t="str">
        <f>IF([1]Allegations!S415="Location unknown","Location unknown",VLOOKUP([1]Allegations!S415,[1]!map_alpha2[#Data],2,FALSE))</f>
        <v>Qatar</v>
      </c>
      <c r="C412" s="17">
        <f>IF([1]Allegations!U415="","",[1]Allegations!U415)</f>
        <v>44516</v>
      </c>
      <c r="D412" s="18" t="str">
        <f>IF([1]Allegations!B415="","",HYPERLINK([1]Allegations!B415))</f>
        <v>https://www.business-humanrights.org/en/latest-news/full-report-reality-check-2021-a-year-to-the-2022-world-cup-the-state-of-of-migrant-workers-rights-in-qatar/</v>
      </c>
      <c r="E412" t="str">
        <f>IF([1]Allegations!M415="","",[1]Allegations!M415)</f>
        <v>NGO</v>
      </c>
      <c r="F412" t="str">
        <f>IF([1]Allegations!L415="","",[1]Allegations!L415)</f>
        <v>Migrant &amp; immigrant workers (Unknown Number - Africa - Unknown Sector);Migrant &amp; immigrant workers (Unknown Number - KE - Unknown Sector)</v>
      </c>
      <c r="G412" t="str">
        <f>IF([1]Allegations!T415="","",[1]Allegations!T415)</f>
        <v>Number unknown</v>
      </c>
      <c r="H412" t="str">
        <f>IF([1]Allegations!X415="","",[1]Allegations!X415)</f>
        <v>In November 2021 Amnesty brought out their "Reality Check" report on the state of migrant workers' rights in Qatar. In this case a worker from Kenya (p14) told Amnesty of the trouble he was having changing jobs. He said: "Those things [about the job transfer process] they just say they are working but the truth is you might get a confirmation message that you have [been approved] but when the Ministry revisits your message back in the system, they cancel [because of the relationships] that the Ministry of Labour has with the companies. And for it to work out you might spend even a year following up and at the end they deny you.”</v>
      </c>
      <c r="I412" s="1" t="str">
        <f>IF([1]Allegations!K415="","",[1]Allegations!K415)</f>
        <v>Restricted Mobility</v>
      </c>
      <c r="J412" t="str">
        <f>IF([1]Allegations!C415="","",[1]Allegations!C415)</f>
        <v/>
      </c>
      <c r="K412" t="str">
        <f>IF([1]Allegations!F415="","",[1]Allegations!F415)</f>
        <v/>
      </c>
      <c r="L412" t="str">
        <f>IF([1]Allegations!G415="","",[1]Allegations!G415)</f>
        <v/>
      </c>
      <c r="M412" t="str">
        <f>IF([1]Allegations!H415="","",[1]Allegations!H415)</f>
        <v/>
      </c>
      <c r="N412" t="str">
        <f>IF([1]Allegations!I415="","",[1]Allegations!I415)</f>
        <v/>
      </c>
      <c r="O412" s="1" t="str">
        <f>IF([1]Allegations!J415="","",[1]Allegations!J415)</f>
        <v>Not Reported (Employer - Sector not reported/applicable)</v>
      </c>
      <c r="P412" t="str">
        <f>IF([1]Allegations!N415="","",[1]Allegations!N415)</f>
        <v>No</v>
      </c>
      <c r="Q412" t="str">
        <f>IF([1]Allegations!O415="","",[1]Allegations!O415)</f>
        <v/>
      </c>
      <c r="R412" s="18" t="str">
        <f>IF(AND([1]Allegations!R415="",[1]Allegations!P415=""),"",IF(AND(NOT([1]Allegations!R415=""),[1]Allegations!P415=""),HYPERLINK([1]Allegations!R415),HYPERLINK([1]Allegations!P415)))</f>
        <v/>
      </c>
      <c r="S412" s="1" t="str">
        <f>IF([1]Allegations!Q415="","",[1]Allegations!Q415)</f>
        <v>None reported.</v>
      </c>
      <c r="T412" t="str">
        <f t="shared" si="54"/>
        <v/>
      </c>
      <c r="U412" t="str">
        <f t="shared" si="55"/>
        <v>x</v>
      </c>
      <c r="V412" t="str">
        <f t="shared" si="56"/>
        <v/>
      </c>
      <c r="W412" t="str">
        <f t="shared" si="57"/>
        <v/>
      </c>
      <c r="X412" t="str">
        <f t="shared" si="58"/>
        <v/>
      </c>
      <c r="Y412" t="str">
        <f t="shared" si="59"/>
        <v/>
      </c>
      <c r="Z412" t="str">
        <f t="shared" si="60"/>
        <v/>
      </c>
      <c r="AA412" s="1" t="str">
        <f t="shared" si="61"/>
        <v/>
      </c>
      <c r="AB412" s="19" t="str">
        <f t="shared" si="62"/>
        <v>Sector not reported/applicable</v>
      </c>
    </row>
    <row r="413" spans="1:28" x14ac:dyDescent="0.25">
      <c r="A413" s="1">
        <f>[1]Allegations!V416</f>
        <v>2747</v>
      </c>
      <c r="B413" t="str">
        <f>IF([1]Allegations!S416="Location unknown","Location unknown",VLOOKUP([1]Allegations!S416,[1]!map_alpha2[#Data],2,FALSE))</f>
        <v>Qatar</v>
      </c>
      <c r="C413" s="17">
        <f>IF([1]Allegations!U416="","",[1]Allegations!U416)</f>
        <v>44516</v>
      </c>
      <c r="D413" s="18" t="str">
        <f>IF([1]Allegations!B416="","",HYPERLINK([1]Allegations!B416))</f>
        <v>https://www.business-humanrights.org/en/latest-news/full-report-reality-check-2021-a-year-to-the-2022-world-cup-the-state-of-of-migrant-workers-rights-in-qatar/</v>
      </c>
      <c r="E413" t="str">
        <f>IF([1]Allegations!M416="","",[1]Allegations!M416)</f>
        <v>NGO</v>
      </c>
      <c r="F413" t="str">
        <f>IF([1]Allegations!L416="","",[1]Allegations!L416)</f>
        <v>Migrant &amp; immigrant workers (1 - PH - Unknown Sector)</v>
      </c>
      <c r="G413">
        <f>IF([1]Allegations!T416="","",[1]Allegations!T416)</f>
        <v>1</v>
      </c>
      <c r="H413" t="str">
        <f>IF([1]Allegations!X416="","",[1]Allegations!X416)</f>
        <v>In November 2021 Amnesty brought out their "Reality Check" report on the state of migrant workers' rights in Qatar. In this case (p18) a Filipino worker told Amnesty International that despite having worked for her employer for close to five years and receiving a job offer, her employer demanded QR15,000 for an NOC or “permission” to leave. She was so afraid of her sponsor cancelling her ID and sending her back to her home country without paying her the end-of-service gratuity she was due, that she did not submit the transfer request.</v>
      </c>
      <c r="I413" s="1" t="str">
        <f>IF([1]Allegations!K416="","",[1]Allegations!K416)</f>
        <v>Failing to renew visas;Intimidation &amp; Threats;Restricted Mobility</v>
      </c>
      <c r="J413" t="str">
        <f>IF([1]Allegations!C416="","",[1]Allegations!C416)</f>
        <v/>
      </c>
      <c r="K413" t="str">
        <f>IF([1]Allegations!F416="","",[1]Allegations!F416)</f>
        <v/>
      </c>
      <c r="L413" t="str">
        <f>IF([1]Allegations!G416="","",[1]Allegations!G416)</f>
        <v/>
      </c>
      <c r="M413" t="str">
        <f>IF([1]Allegations!H416="","",[1]Allegations!H416)</f>
        <v/>
      </c>
      <c r="N413" t="str">
        <f>IF([1]Allegations!I416="","",[1]Allegations!I416)</f>
        <v/>
      </c>
      <c r="O413" s="1" t="str">
        <f>IF([1]Allegations!J416="","",[1]Allegations!J416)</f>
        <v>Not Reported (Employer - Sector not reported/applicable)</v>
      </c>
      <c r="P413" t="str">
        <f>IF([1]Allegations!N416="","",[1]Allegations!N416)</f>
        <v>No</v>
      </c>
      <c r="Q413" t="str">
        <f>IF([1]Allegations!O416="","",[1]Allegations!O416)</f>
        <v/>
      </c>
      <c r="R413" s="18" t="str">
        <f>IF(AND([1]Allegations!R416="",[1]Allegations!P416=""),"",IF(AND(NOT([1]Allegations!R416=""),[1]Allegations!P416=""),HYPERLINK([1]Allegations!R416),HYPERLINK([1]Allegations!P416)))</f>
        <v/>
      </c>
      <c r="S413" s="1" t="str">
        <f>IF([1]Allegations!Q416="","",[1]Allegations!Q416)</f>
        <v>None reported.</v>
      </c>
      <c r="T413" t="str">
        <f t="shared" si="54"/>
        <v/>
      </c>
      <c r="U413" t="str">
        <f t="shared" si="55"/>
        <v>x</v>
      </c>
      <c r="V413" t="str">
        <f t="shared" si="56"/>
        <v/>
      </c>
      <c r="W413" t="str">
        <f t="shared" si="57"/>
        <v/>
      </c>
      <c r="X413" t="str">
        <f t="shared" si="58"/>
        <v>x</v>
      </c>
      <c r="Y413" t="str">
        <f t="shared" si="59"/>
        <v/>
      </c>
      <c r="Z413" t="str">
        <f t="shared" si="60"/>
        <v/>
      </c>
      <c r="AA413" s="1" t="str">
        <f t="shared" si="61"/>
        <v/>
      </c>
      <c r="AB413" s="19" t="str">
        <f t="shared" si="62"/>
        <v>Sector not reported/applicable</v>
      </c>
    </row>
    <row r="414" spans="1:28" x14ac:dyDescent="0.25">
      <c r="A414" s="1">
        <f>[1]Allegations!V417</f>
        <v>2548</v>
      </c>
      <c r="B414" t="str">
        <f>IF([1]Allegations!S417="Location unknown","Location unknown",VLOOKUP([1]Allegations!S417,[1]!map_alpha2[#Data],2,FALSE))</f>
        <v>United Arab Emirates</v>
      </c>
      <c r="C414" s="17">
        <f>IF([1]Allegations!U417="","",[1]Allegations!U417)</f>
        <v>44539</v>
      </c>
      <c r="D414" s="18" t="str">
        <f>IF([1]Allegations!B417="","",HYPERLINK([1]Allegations!B417))</f>
        <v>https://www.business-humanrights.org/en/latest-news/gulf-two-years-into-the-covid-19-pandemic-wage-theft-by-unscrupulous-employers-continues-apace-for-migrant-workers-with-no-accountability/</v>
      </c>
      <c r="E414" t="str">
        <f>IF([1]Allegations!M417="","",[1]Allegations!M417)</f>
        <v>News outlet</v>
      </c>
      <c r="F414" t="str">
        <f>IF([1]Allegations!L417="","",[1]Allegations!L417)</f>
        <v>Migrant &amp; immigrant workers (1 - Asia &amp; Pacific - Domestic worker agencies)</v>
      </c>
      <c r="G414">
        <f>IF([1]Allegations!T417="","",[1]Allegations!T417)</f>
        <v>1</v>
      </c>
      <c r="H414" t="str">
        <f>IF([1]Allegations!X417="","",[1]Allegations!X417)</f>
        <v>A report from Migrant Forum in Asia reported the testimony of Dubai-based domestic worker Keshini from an unidentified country who reported forced labour/slavery-like tendencies of recruitment agencies who were trading her amongst employers without ever getting payment paid herself.</v>
      </c>
      <c r="I414" s="1" t="str">
        <f>IF([1]Allegations!K417="","",[1]Allegations!K417)</f>
        <v>Intimidation &amp; Threats;Non-payment of Wages;Restricted Mobility</v>
      </c>
      <c r="J414" t="str">
        <f>IF([1]Allegations!C417="","",[1]Allegations!C417)</f>
        <v/>
      </c>
      <c r="K414" t="str">
        <f>IF([1]Allegations!F417="","",[1]Allegations!F417)</f>
        <v/>
      </c>
      <c r="L414" t="str">
        <f>IF([1]Allegations!G417="","",[1]Allegations!G417)</f>
        <v/>
      </c>
      <c r="M414" t="str">
        <f>IF([1]Allegations!H417="","",[1]Allegations!H417)</f>
        <v/>
      </c>
      <c r="N414" t="str">
        <f>IF([1]Allegations!I417="","",[1]Allegations!I417)</f>
        <v/>
      </c>
      <c r="O414" s="1" t="str">
        <f>IF([1]Allegations!J417="","",[1]Allegations!J417)</f>
        <v>Not Reported (Recruiter - Recruitment agencies)</v>
      </c>
      <c r="P414" t="str">
        <f>IF([1]Allegations!N417="","",[1]Allegations!N417)</f>
        <v>No</v>
      </c>
      <c r="Q414" t="str">
        <f>IF([1]Allegations!O417="","",[1]Allegations!O417)</f>
        <v/>
      </c>
      <c r="R414" s="18" t="str">
        <f>IF(AND([1]Allegations!R417="",[1]Allegations!P417=""),"",IF(AND(NOT([1]Allegations!R417=""),[1]Allegations!P417=""),HYPERLINK([1]Allegations!R417),HYPERLINK([1]Allegations!P417)))</f>
        <v/>
      </c>
      <c r="S414" s="1" t="str">
        <f>IF([1]Allegations!Q417="","",[1]Allegations!Q417)</f>
        <v>None reported.</v>
      </c>
      <c r="T414" t="str">
        <f t="shared" si="54"/>
        <v>x</v>
      </c>
      <c r="U414" t="str">
        <f t="shared" si="55"/>
        <v>x</v>
      </c>
      <c r="V414" t="str">
        <f t="shared" si="56"/>
        <v/>
      </c>
      <c r="W414" t="str">
        <f t="shared" si="57"/>
        <v/>
      </c>
      <c r="X414" t="str">
        <f t="shared" si="58"/>
        <v>x</v>
      </c>
      <c r="Y414" t="str">
        <f t="shared" si="59"/>
        <v/>
      </c>
      <c r="Z414" t="str">
        <f t="shared" si="60"/>
        <v/>
      </c>
      <c r="AA414" s="1" t="str">
        <f t="shared" si="61"/>
        <v/>
      </c>
      <c r="AB414" s="19" t="str">
        <f t="shared" si="62"/>
        <v>Recruitment agencies</v>
      </c>
    </row>
    <row r="415" spans="1:28" x14ac:dyDescent="0.25">
      <c r="A415" s="1">
        <f>[1]Allegations!V418</f>
        <v>2547</v>
      </c>
      <c r="B415" t="str">
        <f>IF([1]Allegations!S418="Location unknown","Location unknown",VLOOKUP([1]Allegations!S418,[1]!map_alpha2[#Data],2,FALSE))</f>
        <v>Saudi Arabia</v>
      </c>
      <c r="C415" s="17">
        <f>IF([1]Allegations!U418="","",[1]Allegations!U418)</f>
        <v>44539</v>
      </c>
      <c r="D415" s="18" t="str">
        <f>IF([1]Allegations!B418="","",HYPERLINK([1]Allegations!B418))</f>
        <v>https://www.business-humanrights.org/en/latest-news/gulf-two-years-into-the-covid-19-pandemic-wage-theft-by-unscrupulous-employers-continues-apace-for-migrant-workers-with-no-accountability/</v>
      </c>
      <c r="E415" t="str">
        <f>IF([1]Allegations!M418="","",[1]Allegations!M418)</f>
        <v>News outlet</v>
      </c>
      <c r="F415" t="str">
        <f>IF([1]Allegations!L418="","",[1]Allegations!L418)</f>
        <v>Migrant &amp; immigrant workers (Unknown Number - IN - Construction)</v>
      </c>
      <c r="G415">
        <f>IF([1]Allegations!T418="","",[1]Allegations!T418)</f>
        <v>1</v>
      </c>
      <c r="H415" t="str">
        <f>IF([1]Allegations!X418="","",[1]Allegations!X418)</f>
        <v>Wage theft remains a reality for innumerable migrant workers in the Gulf as NGO Migrant Forum Asia showed in a detailed report. One testimony was from Indian construction worker Rishan in Saudi Arabia.Rishan reported consistently being paid below the minimum wage.</v>
      </c>
      <c r="I415" s="1" t="str">
        <f>IF([1]Allegations!K418="","",[1]Allegations!K418)</f>
        <v>Non-payment of Wages;Very Low Wages</v>
      </c>
      <c r="J415" t="str">
        <f>IF([1]Allegations!C418="","",[1]Allegations!C418)</f>
        <v/>
      </c>
      <c r="K415" t="str">
        <f>IF([1]Allegations!F418="","",[1]Allegations!F418)</f>
        <v/>
      </c>
      <c r="L415" t="str">
        <f>IF([1]Allegations!G418="","",[1]Allegations!G418)</f>
        <v/>
      </c>
      <c r="M415" t="str">
        <f>IF([1]Allegations!H418="","",[1]Allegations!H418)</f>
        <v/>
      </c>
      <c r="N415" t="str">
        <f>IF([1]Allegations!I418="","",[1]Allegations!I418)</f>
        <v/>
      </c>
      <c r="O415" s="1" t="str">
        <f>IF([1]Allegations!J418="","",[1]Allegations!J418)</f>
        <v>Not Reported (Employer - Construction)</v>
      </c>
      <c r="P415" t="str">
        <f>IF([1]Allegations!N418="","",[1]Allegations!N418)</f>
        <v>No</v>
      </c>
      <c r="Q415" t="str">
        <f>IF([1]Allegations!O418="","",[1]Allegations!O418)</f>
        <v/>
      </c>
      <c r="R415" s="18" t="str">
        <f>IF(AND([1]Allegations!R418="",[1]Allegations!P418=""),"",IF(AND(NOT([1]Allegations!R418=""),[1]Allegations!P418=""),HYPERLINK([1]Allegations!R418),HYPERLINK([1]Allegations!P418)))</f>
        <v/>
      </c>
      <c r="S415" s="1" t="str">
        <f>IF([1]Allegations!Q418="","",[1]Allegations!Q418)</f>
        <v>None reported.</v>
      </c>
      <c r="T415" t="str">
        <f t="shared" si="54"/>
        <v>x</v>
      </c>
      <c r="U415" t="str">
        <f t="shared" si="55"/>
        <v/>
      </c>
      <c r="V415" t="str">
        <f t="shared" si="56"/>
        <v/>
      </c>
      <c r="W415" t="str">
        <f t="shared" si="57"/>
        <v/>
      </c>
      <c r="X415" t="str">
        <f t="shared" si="58"/>
        <v/>
      </c>
      <c r="Y415" t="str">
        <f t="shared" si="59"/>
        <v/>
      </c>
      <c r="Z415" t="str">
        <f t="shared" si="60"/>
        <v/>
      </c>
      <c r="AA415" s="1" t="str">
        <f t="shared" si="61"/>
        <v/>
      </c>
      <c r="AB415" s="19" t="str">
        <f t="shared" si="62"/>
        <v>Construction</v>
      </c>
    </row>
    <row r="416" spans="1:28" x14ac:dyDescent="0.25">
      <c r="A416" s="1">
        <f>[1]Allegations!V419</f>
        <v>2746</v>
      </c>
      <c r="B416" t="str">
        <f>IF([1]Allegations!S419="Location unknown","Location unknown",VLOOKUP([1]Allegations!S419,[1]!map_alpha2[#Data],2,FALSE))</f>
        <v>Qatar</v>
      </c>
      <c r="C416" s="17">
        <f>IF([1]Allegations!U419="","",[1]Allegations!U419)</f>
        <v>44516</v>
      </c>
      <c r="D416" s="18" t="str">
        <f>IF([1]Allegations!B419="","",HYPERLINK([1]Allegations!B419))</f>
        <v>https://www.business-humanrights.org/en/latest-news/full-report-reality-check-2021-a-year-to-the-2022-world-cup-the-state-of-of-migrant-workers-rights-in-qatar/</v>
      </c>
      <c r="E416" t="str">
        <f>IF([1]Allegations!M419="","",[1]Allegations!M419)</f>
        <v>NGO</v>
      </c>
      <c r="F416" t="str">
        <f>IF([1]Allegations!L419="","",[1]Allegations!L419)</f>
        <v>Migrant &amp; immigrant workers (Unknown Number - Unknown Location - Labour supplier)</v>
      </c>
      <c r="G416">
        <f>IF([1]Allegations!T419="","",[1]Allegations!T419)</f>
        <v>1</v>
      </c>
      <c r="H416" t="str">
        <f>IF([1]Allegations!X419="","",[1]Allegations!X419)</f>
        <v>In November 2021 Amnesty brought out their "Reality Check" report on the state of migrant workers' rights in Qatar. In this case (p19) "Aisha" arrived in Qatar in August 2019. Having been promised a job in the hospitality sector, she found herself working in a small labour supply company where she would move constantly from one location to another and was paid just QR1,300 (US$360) each month, instead of the promised QR1,600 (US$440). She told Amnesty International she suffered salary delays and cuts by her employer, shared a room with 12 people in what she describes as “overcrowded accommodation” and was never paid her end-of-service benefits. After her contract she requested to change jobs but her employer became “very upset and became angry and threatening”. He told her if she wants to move job she will need to pay QR6,000 (US$1,650) for an NOC or else he would send her back home. According to Aisha, at least 10 of her colleagues agreed to pay for their NOC and have since managed to move employers.</v>
      </c>
      <c r="I416" s="1" t="str">
        <f>IF([1]Allegations!K419="","",[1]Allegations!K419)</f>
        <v>Contract Substitution;Failing to renew visas;Intimidation &amp; Threats;Non-payment of Wages;Precarious/unsuitable living conditions;Restricted Mobility;Very Low Wages</v>
      </c>
      <c r="J416" t="str">
        <f>IF([1]Allegations!C419="","",[1]Allegations!C419)</f>
        <v/>
      </c>
      <c r="K416" t="str">
        <f>IF([1]Allegations!F419="","",[1]Allegations!F419)</f>
        <v/>
      </c>
      <c r="L416" t="str">
        <f>IF([1]Allegations!G419="","",[1]Allegations!G419)</f>
        <v/>
      </c>
      <c r="M416" t="str">
        <f>IF([1]Allegations!H419="","",[1]Allegations!H419)</f>
        <v/>
      </c>
      <c r="N416" t="str">
        <f>IF([1]Allegations!I419="","",[1]Allegations!I419)</f>
        <v/>
      </c>
      <c r="O416" s="1" t="str">
        <f>IF([1]Allegations!J419="","",[1]Allegations!J419)</f>
        <v>Not Reported (Employer - Sector not reported/applicable)</v>
      </c>
      <c r="P416" t="str">
        <f>IF([1]Allegations!N419="","",[1]Allegations!N419)</f>
        <v>No</v>
      </c>
      <c r="Q416" t="str">
        <f>IF([1]Allegations!O419="","",[1]Allegations!O419)</f>
        <v/>
      </c>
      <c r="R416" s="18" t="str">
        <f>IF(AND([1]Allegations!R419="",[1]Allegations!P419=""),"",IF(AND(NOT([1]Allegations!R419=""),[1]Allegations!P419=""),HYPERLINK([1]Allegations!R419),HYPERLINK([1]Allegations!P419)))</f>
        <v/>
      </c>
      <c r="S416" s="1" t="str">
        <f>IF([1]Allegations!Q419="","",[1]Allegations!Q419)</f>
        <v>None reported.</v>
      </c>
      <c r="T416" t="str">
        <f t="shared" si="54"/>
        <v>x</v>
      </c>
      <c r="U416" t="str">
        <f t="shared" si="55"/>
        <v>x</v>
      </c>
      <c r="V416" t="str">
        <f t="shared" si="56"/>
        <v/>
      </c>
      <c r="W416" t="str">
        <f t="shared" si="57"/>
        <v>x</v>
      </c>
      <c r="X416" t="str">
        <f t="shared" si="58"/>
        <v>x</v>
      </c>
      <c r="Y416" t="str">
        <f t="shared" si="59"/>
        <v/>
      </c>
      <c r="Z416" t="str">
        <f t="shared" si="60"/>
        <v/>
      </c>
      <c r="AA416" s="1" t="str">
        <f t="shared" si="61"/>
        <v/>
      </c>
      <c r="AB416" s="19" t="str">
        <f t="shared" si="62"/>
        <v>Sector not reported/applicable</v>
      </c>
    </row>
    <row r="417" spans="1:28" x14ac:dyDescent="0.25">
      <c r="A417" s="1">
        <f>[1]Allegations!V420</f>
        <v>2745</v>
      </c>
      <c r="B417" t="str">
        <f>IF([1]Allegations!S420="Location unknown","Location unknown",VLOOKUP([1]Allegations!S420,[1]!map_alpha2[#Data],2,FALSE))</f>
        <v>Qatar</v>
      </c>
      <c r="C417" s="17">
        <f>IF([1]Allegations!U420="","",[1]Allegations!U420)</f>
        <v>44516</v>
      </c>
      <c r="D417" s="18" t="str">
        <f>IF([1]Allegations!B420="","",HYPERLINK([1]Allegations!B420))</f>
        <v>https://www.business-humanrights.org/en/latest-news/full-report-reality-check-2021-a-year-to-the-2022-world-cup-the-state-of-of-migrant-workers-rights-in-qatar/</v>
      </c>
      <c r="E417" t="str">
        <f>IF([1]Allegations!M420="","",[1]Allegations!M420)</f>
        <v>NGO</v>
      </c>
      <c r="F417" t="str">
        <f>IF([1]Allegations!L420="","",[1]Allegations!L420)</f>
        <v>Migrant &amp; immigrant workers (Unknown Number - Unknown Location - Unknown Sector)</v>
      </c>
      <c r="G417">
        <f>IF([1]Allegations!T420="","",[1]Allegations!T420)</f>
        <v>1</v>
      </c>
      <c r="H417" t="str">
        <f>IF([1]Allegations!X420="","",[1]Allegations!X420)</f>
        <v>In November 2021 Amnesty brought out their "Reality Check" report on the state of migrant workers' rights in Qatar. In this case (p22) a worker (Musa) told Amnesty that  after handing in a resignation letter and being approved for transfer by MADLSA, Musa’s employer immediately stopped him from working for three weeks during his notice period. Musa said he should nonetheless have been paid his basic salary. Instead, the company deducted this amount from the end-of-service benefits he was entitled to. When Musa declined the company’s offer to change his working location in exchange for rescinding his resignation, just two days before the end of his notice period his employer cancelled his residence permit. Musa resigned himself to being sent home and having to return to Qatar on a new visa. However, the company had other ideas. In mid-September, Musa discovered his employer had also filed an absconding charge against him, even though he was still living in their accommodation. He told Amnesty International:“I want them to drop the case so I can stay in Qatar to support my family and my brother who is very sick. I haven't been earning for months. I sold my land. I need compensation.”</v>
      </c>
      <c r="I417" s="1" t="str">
        <f>IF([1]Allegations!K420="","",[1]Allegations!K420)</f>
        <v>Failing to renew visas;Intimidation &amp; Threats;Non-payment of Wages;Restricted Mobility</v>
      </c>
      <c r="J417" t="str">
        <f>IF([1]Allegations!C420="","",[1]Allegations!C420)</f>
        <v/>
      </c>
      <c r="K417" t="str">
        <f>IF([1]Allegations!F420="","",[1]Allegations!F420)</f>
        <v/>
      </c>
      <c r="L417" t="str">
        <f>IF([1]Allegations!G420="","",[1]Allegations!G420)</f>
        <v/>
      </c>
      <c r="M417" t="str">
        <f>IF([1]Allegations!H420="","",[1]Allegations!H420)</f>
        <v/>
      </c>
      <c r="N417" t="str">
        <f>IF([1]Allegations!I420="","",[1]Allegations!I420)</f>
        <v/>
      </c>
      <c r="O417" s="1" t="str">
        <f>IF([1]Allegations!J420="","",[1]Allegations!J420)</f>
        <v>Not Reported (Employer - Sector not reported/applicable)</v>
      </c>
      <c r="P417" t="str">
        <f>IF([1]Allegations!N420="","",[1]Allegations!N420)</f>
        <v>No</v>
      </c>
      <c r="Q417" t="str">
        <f>IF([1]Allegations!O420="","",[1]Allegations!O420)</f>
        <v/>
      </c>
      <c r="R417" s="18" t="str">
        <f>IF(AND([1]Allegations!R420="",[1]Allegations!P420=""),"",IF(AND(NOT([1]Allegations!R420=""),[1]Allegations!P420=""),HYPERLINK([1]Allegations!R420),HYPERLINK([1]Allegations!P420)))</f>
        <v/>
      </c>
      <c r="S417" s="1" t="str">
        <f>IF([1]Allegations!Q420="","",[1]Allegations!Q420)</f>
        <v>None reported.</v>
      </c>
      <c r="T417" t="str">
        <f t="shared" si="54"/>
        <v>x</v>
      </c>
      <c r="U417" t="str">
        <f t="shared" si="55"/>
        <v>x</v>
      </c>
      <c r="V417" t="str">
        <f t="shared" si="56"/>
        <v/>
      </c>
      <c r="W417" t="str">
        <f t="shared" si="57"/>
        <v/>
      </c>
      <c r="X417" t="str">
        <f t="shared" si="58"/>
        <v>x</v>
      </c>
      <c r="Y417" t="str">
        <f t="shared" si="59"/>
        <v/>
      </c>
      <c r="Z417" t="str">
        <f t="shared" si="60"/>
        <v/>
      </c>
      <c r="AA417" s="1" t="str">
        <f t="shared" si="61"/>
        <v/>
      </c>
      <c r="AB417" s="19" t="str">
        <f t="shared" si="62"/>
        <v>Sector not reported/applicable</v>
      </c>
    </row>
    <row r="418" spans="1:28" x14ac:dyDescent="0.25">
      <c r="A418" s="1">
        <f>[1]Allegations!V421</f>
        <v>2744</v>
      </c>
      <c r="B418" t="str">
        <f>IF([1]Allegations!S421="Location unknown","Location unknown",VLOOKUP([1]Allegations!S421,[1]!map_alpha2[#Data],2,FALSE))</f>
        <v>Qatar</v>
      </c>
      <c r="C418" s="17">
        <f>IF([1]Allegations!U421="","",[1]Allegations!U421)</f>
        <v>44516</v>
      </c>
      <c r="D418" s="18" t="str">
        <f>IF([1]Allegations!B421="","",HYPERLINK([1]Allegations!B421))</f>
        <v>https://www.business-humanrights.org/en/latest-news/full-report-reality-check-2021-a-year-to-the-2022-world-cup-the-state-of-of-migrant-workers-rights-in-qatar/</v>
      </c>
      <c r="E418" t="str">
        <f>IF([1]Allegations!M421="","",[1]Allegations!M421)</f>
        <v>NGO</v>
      </c>
      <c r="F418" t="str">
        <f>IF([1]Allegations!L421="","",[1]Allegations!L421)</f>
        <v>Migrant &amp; immigrant workers (1 - Unknown Location - Gardening &amp; landscaping)</v>
      </c>
      <c r="G418">
        <f>IF([1]Allegations!T421="","",[1]Allegations!T421)</f>
        <v>1</v>
      </c>
      <c r="H418" t="str">
        <f>IF([1]Allegations!X421="","",[1]Allegations!X421)</f>
        <v>In November 2021 Amnesty brought out their "Reality Check" report on the state of migrant workers' rights in Qatar. In this case (p22) a worker (Wilson) told Amnesty: “The salary is very small. The work is hard. We are working outside in this harsh climate... I was telling the General Manager, ‘I’ve got my kid, my family’. I was getting very little, QR900 (US $247). And there was an opportunity to change but they could not release me.” When he tried again it was also refused under the new system and then his employer cancelled his visa."</v>
      </c>
      <c r="I418" s="1" t="str">
        <f>IF([1]Allegations!K421="","",[1]Allegations!K421)</f>
        <v>Failing to renew visas;Restricted Mobility;Very Low Wages</v>
      </c>
      <c r="J418" t="str">
        <f>IF([1]Allegations!C421="","",[1]Allegations!C421)</f>
        <v/>
      </c>
      <c r="K418" t="str">
        <f>IF([1]Allegations!F421="","",[1]Allegations!F421)</f>
        <v/>
      </c>
      <c r="L418" t="str">
        <f>IF([1]Allegations!G421="","",[1]Allegations!G421)</f>
        <v/>
      </c>
      <c r="M418" t="str">
        <f>IF([1]Allegations!H421="","",[1]Allegations!H421)</f>
        <v/>
      </c>
      <c r="N418" t="str">
        <f>IF([1]Allegations!I421="","",[1]Allegations!I421)</f>
        <v/>
      </c>
      <c r="O418" s="1" t="str">
        <f>IF([1]Allegations!J421="","",[1]Allegations!J421)</f>
        <v>Not Reported (Employer - Sector not reported/applicable)</v>
      </c>
      <c r="P418" t="str">
        <f>IF([1]Allegations!N421="","",[1]Allegations!N421)</f>
        <v>No</v>
      </c>
      <c r="Q418" t="str">
        <f>IF([1]Allegations!O421="","",[1]Allegations!O421)</f>
        <v/>
      </c>
      <c r="R418" s="18" t="str">
        <f>IF(AND([1]Allegations!R421="",[1]Allegations!P421=""),"",IF(AND(NOT([1]Allegations!R421=""),[1]Allegations!P421=""),HYPERLINK([1]Allegations!R421),HYPERLINK([1]Allegations!P421)))</f>
        <v/>
      </c>
      <c r="S418" s="1" t="str">
        <f>IF([1]Allegations!Q421="","",[1]Allegations!Q421)</f>
        <v>None reported.</v>
      </c>
      <c r="T418" t="str">
        <f t="shared" si="54"/>
        <v>x</v>
      </c>
      <c r="U418" t="str">
        <f t="shared" si="55"/>
        <v>x</v>
      </c>
      <c r="V418" t="str">
        <f t="shared" si="56"/>
        <v/>
      </c>
      <c r="W418" t="str">
        <f t="shared" si="57"/>
        <v/>
      </c>
      <c r="X418" t="str">
        <f t="shared" si="58"/>
        <v/>
      </c>
      <c r="Y418" t="str">
        <f t="shared" si="59"/>
        <v/>
      </c>
      <c r="Z418" t="str">
        <f t="shared" si="60"/>
        <v/>
      </c>
      <c r="AA418" s="1" t="str">
        <f t="shared" si="61"/>
        <v/>
      </c>
      <c r="AB418" s="19" t="str">
        <f t="shared" si="62"/>
        <v>Sector not reported/applicable</v>
      </c>
    </row>
    <row r="419" spans="1:28" x14ac:dyDescent="0.25">
      <c r="A419" s="1">
        <f>[1]Allegations!V422</f>
        <v>2749</v>
      </c>
      <c r="B419" t="str">
        <f>IF([1]Allegations!S422="Location unknown","Location unknown",VLOOKUP([1]Allegations!S422,[1]!map_alpha2[#Data],2,FALSE))</f>
        <v>Qatar</v>
      </c>
      <c r="C419" s="17">
        <f>IF([1]Allegations!U422="","",[1]Allegations!U422)</f>
        <v>44516</v>
      </c>
      <c r="D419" s="18" t="str">
        <f>IF([1]Allegations!B422="","",HYPERLINK([1]Allegations!B422))</f>
        <v>https://www.business-humanrights.org/en/latest-news/full-report-reality-check-2021-a-year-to-the-2022-world-cup-the-state-of-of-migrant-workers-rights-in-qatar/</v>
      </c>
      <c r="E419" t="str">
        <f>IF([1]Allegations!M422="","",[1]Allegations!M422)</f>
        <v>NGO</v>
      </c>
      <c r="F419" t="str">
        <f>IF([1]Allegations!L422="","",[1]Allegations!L422)</f>
        <v>Migrant &amp; immigrant workers (Unknown Number - Unknown Location - Unknown Sector)</v>
      </c>
      <c r="G419" t="str">
        <f>IF([1]Allegations!T422="","",[1]Allegations!T422)</f>
        <v>Number unknown</v>
      </c>
      <c r="H419" t="str">
        <f>IF([1]Allegations!X422="","",[1]Allegations!X422)</f>
        <v>In November 2021 Amnesty brought out their "Reality Check" report on the state of migrant workers' rights in Qatar. In this case (p15) a worker described all the steps an employer will go to frustrate a request to change jobs. He said: “Sometimes the papers get 'lost' and you wait for months. If you are working eight hours and can find jobs, they make you work 12 hours, or they take you very far into the desert so you cannot apply to jobs."</v>
      </c>
      <c r="I419" s="1" t="str">
        <f>IF([1]Allegations!K422="","",[1]Allegations!K422)</f>
        <v>Restricted Mobility</v>
      </c>
      <c r="J419" t="str">
        <f>IF([1]Allegations!C422="","",[1]Allegations!C422)</f>
        <v/>
      </c>
      <c r="K419" t="str">
        <f>IF([1]Allegations!F422="","",[1]Allegations!F422)</f>
        <v/>
      </c>
      <c r="L419" t="str">
        <f>IF([1]Allegations!G422="","",[1]Allegations!G422)</f>
        <v/>
      </c>
      <c r="M419" t="str">
        <f>IF([1]Allegations!H422="","",[1]Allegations!H422)</f>
        <v/>
      </c>
      <c r="N419" t="str">
        <f>IF([1]Allegations!I422="","",[1]Allegations!I422)</f>
        <v/>
      </c>
      <c r="O419" s="1" t="str">
        <f>IF([1]Allegations!J422="","",[1]Allegations!J422)</f>
        <v>Not Reported (Employer - Sector not reported/applicable)</v>
      </c>
      <c r="P419" t="str">
        <f>IF([1]Allegations!N422="","",[1]Allegations!N422)</f>
        <v>No</v>
      </c>
      <c r="Q419" t="str">
        <f>IF([1]Allegations!O422="","",[1]Allegations!O422)</f>
        <v/>
      </c>
      <c r="R419" s="18" t="str">
        <f>IF(AND([1]Allegations!R422="",[1]Allegations!P422=""),"",IF(AND(NOT([1]Allegations!R422=""),[1]Allegations!P422=""),HYPERLINK([1]Allegations!R422),HYPERLINK([1]Allegations!P422)))</f>
        <v/>
      </c>
      <c r="S419" s="1" t="str">
        <f>IF([1]Allegations!Q422="","",[1]Allegations!Q422)</f>
        <v>None reported.</v>
      </c>
      <c r="T419" t="str">
        <f t="shared" si="54"/>
        <v/>
      </c>
      <c r="U419" t="str">
        <f t="shared" si="55"/>
        <v>x</v>
      </c>
      <c r="V419" t="str">
        <f t="shared" si="56"/>
        <v/>
      </c>
      <c r="W419" t="str">
        <f t="shared" si="57"/>
        <v/>
      </c>
      <c r="X419" t="str">
        <f t="shared" si="58"/>
        <v/>
      </c>
      <c r="Y419" t="str">
        <f t="shared" si="59"/>
        <v/>
      </c>
      <c r="Z419" t="str">
        <f t="shared" si="60"/>
        <v/>
      </c>
      <c r="AA419" s="1" t="str">
        <f t="shared" si="61"/>
        <v/>
      </c>
      <c r="AB419" s="19" t="str">
        <f t="shared" si="62"/>
        <v>Sector not reported/applicable</v>
      </c>
    </row>
    <row r="420" spans="1:28" x14ac:dyDescent="0.25">
      <c r="A420" s="1">
        <f>[1]Allegations!V423</f>
        <v>2748</v>
      </c>
      <c r="B420" t="str">
        <f>IF([1]Allegations!S423="Location unknown","Location unknown",VLOOKUP([1]Allegations!S423,[1]!map_alpha2[#Data],2,FALSE))</f>
        <v>Qatar</v>
      </c>
      <c r="C420" s="17">
        <f>IF([1]Allegations!U423="","",[1]Allegations!U423)</f>
        <v>44516</v>
      </c>
      <c r="D420" s="18" t="str">
        <f>IF([1]Allegations!B423="","",HYPERLINK([1]Allegations!B423))</f>
        <v>https://www.business-humanrights.org/en/latest-news/full-report-reality-check-2021-a-year-to-the-2022-world-cup-the-state-of-of-migrant-workers-rights-in-qatar/</v>
      </c>
      <c r="E420" t="str">
        <f>IF([1]Allegations!M423="","",[1]Allegations!M423)</f>
        <v>NGO</v>
      </c>
      <c r="F420" t="str">
        <f>IF([1]Allegations!L423="","",[1]Allegations!L423)</f>
        <v>Migrant &amp; immigrant workers (Unknown Number - Unknown Location - Unknown Sector)</v>
      </c>
      <c r="G420" t="str">
        <f>IF([1]Allegations!T423="","",[1]Allegations!T423)</f>
        <v>Number unknown</v>
      </c>
      <c r="H420" t="str">
        <f>IF([1]Allegations!X423="","",[1]Allegations!X423)</f>
        <v>In November 2021 Amnesty brought out their "Reality Check" report on the state of migrant workers' rights in Qatar. In this case (p15) a worker described how an employer blocked his request to change jobs.  He said: “I wanted to change jobs and I passed the interview, and they gave me an offer letter. The [new company] wanted a [signed] resignation letter so I went to the [current company’s] office three different days and they just made drama and refused to give me the resignation letter. It was January 2021, after the new law. I got tired so I just left the [new] job [and remained in the current company].”</v>
      </c>
      <c r="I420" s="1" t="str">
        <f>IF([1]Allegations!K423="","",[1]Allegations!K423)</f>
        <v>Restricted Mobility</v>
      </c>
      <c r="J420" t="str">
        <f>IF([1]Allegations!C423="","",[1]Allegations!C423)</f>
        <v/>
      </c>
      <c r="K420" t="str">
        <f>IF([1]Allegations!F423="","",[1]Allegations!F423)</f>
        <v/>
      </c>
      <c r="L420" t="str">
        <f>IF([1]Allegations!G423="","",[1]Allegations!G423)</f>
        <v/>
      </c>
      <c r="M420" t="str">
        <f>IF([1]Allegations!H423="","",[1]Allegations!H423)</f>
        <v/>
      </c>
      <c r="N420" t="str">
        <f>IF([1]Allegations!I423="","",[1]Allegations!I423)</f>
        <v/>
      </c>
      <c r="O420" s="1" t="str">
        <f>IF([1]Allegations!J423="","",[1]Allegations!J423)</f>
        <v>Not Reported (Employer - Sector not reported/applicable)</v>
      </c>
      <c r="P420" t="str">
        <f>IF([1]Allegations!N423="","",[1]Allegations!N423)</f>
        <v>No</v>
      </c>
      <c r="Q420" t="str">
        <f>IF([1]Allegations!O423="","",[1]Allegations!O423)</f>
        <v/>
      </c>
      <c r="R420" s="18" t="str">
        <f>IF(AND([1]Allegations!R423="",[1]Allegations!P423=""),"",IF(AND(NOT([1]Allegations!R423=""),[1]Allegations!P423=""),HYPERLINK([1]Allegations!R423),HYPERLINK([1]Allegations!P423)))</f>
        <v/>
      </c>
      <c r="S420" s="1" t="str">
        <f>IF([1]Allegations!Q423="","",[1]Allegations!Q423)</f>
        <v>None reported.</v>
      </c>
      <c r="T420" t="str">
        <f t="shared" si="54"/>
        <v/>
      </c>
      <c r="U420" t="str">
        <f t="shared" si="55"/>
        <v>x</v>
      </c>
      <c r="V420" t="str">
        <f t="shared" si="56"/>
        <v/>
      </c>
      <c r="W420" t="str">
        <f t="shared" si="57"/>
        <v/>
      </c>
      <c r="X420" t="str">
        <f t="shared" si="58"/>
        <v/>
      </c>
      <c r="Y420" t="str">
        <f t="shared" si="59"/>
        <v/>
      </c>
      <c r="Z420" t="str">
        <f t="shared" si="60"/>
        <v/>
      </c>
      <c r="AA420" s="1" t="str">
        <f t="shared" si="61"/>
        <v/>
      </c>
      <c r="AB420" s="19" t="str">
        <f t="shared" si="62"/>
        <v>Sector not reported/applicable</v>
      </c>
    </row>
    <row r="421" spans="1:28" x14ac:dyDescent="0.25">
      <c r="A421" s="1">
        <f>[1]Allegations!V424</f>
        <v>2755</v>
      </c>
      <c r="B421" t="str">
        <f>IF([1]Allegations!S424="Location unknown","Location unknown",VLOOKUP([1]Allegations!S424,[1]!map_alpha2[#Data],2,FALSE))</f>
        <v>Qatar</v>
      </c>
      <c r="C421" s="17">
        <f>IF([1]Allegations!U424="","",[1]Allegations!U424)</f>
        <v>44516</v>
      </c>
      <c r="D421" s="18" t="str">
        <f>IF([1]Allegations!B424="","",HYPERLINK([1]Allegations!B424))</f>
        <v>https://www.business-humanrights.org/en/latest-news/full-report-reality-check-2021-a-year-to-the-2022-world-cup-the-state-of-of-migrant-workers-rights-in-qatar/</v>
      </c>
      <c r="E421" t="str">
        <f>IF([1]Allegations!M424="","",[1]Allegations!M424)</f>
        <v>NGO</v>
      </c>
      <c r="F421" t="str">
        <f>IF([1]Allegations!L424="","",[1]Allegations!L424)</f>
        <v>Migrant &amp; immigrant workers (Unknown Number - Asia &amp; Pacific - Unknown Sector);Migrant &amp; immigrant workers (Unknown Number - PH - Unknown Sector)</v>
      </c>
      <c r="G421">
        <f>IF([1]Allegations!T424="","",[1]Allegations!T424)</f>
        <v>1</v>
      </c>
      <c r="H421" t="str">
        <f>IF([1]Allegations!X424="","",[1]Allegations!X424)</f>
        <v>In November 2021 Amnesty brought out their "Reality Check" report on the state of migrant workers' rights in Qatar. In this case (p8) a worker said that employers are still requiring an NOC and that her current employer would not provide one and had threatened to send her back to the Philippines.</v>
      </c>
      <c r="I421" s="1" t="str">
        <f>IF([1]Allegations!K424="","",[1]Allegations!K424)</f>
        <v>Failing to renew visas;Intimidation &amp; Threats;Restricted Mobility</v>
      </c>
      <c r="J421" t="str">
        <f>IF([1]Allegations!C424="","",[1]Allegations!C424)</f>
        <v/>
      </c>
      <c r="K421" t="str">
        <f>IF([1]Allegations!F424="","",[1]Allegations!F424)</f>
        <v/>
      </c>
      <c r="L421" t="str">
        <f>IF([1]Allegations!G424="","",[1]Allegations!G424)</f>
        <v/>
      </c>
      <c r="M421" t="str">
        <f>IF([1]Allegations!H424="","",[1]Allegations!H424)</f>
        <v/>
      </c>
      <c r="N421" t="str">
        <f>IF([1]Allegations!I424="","",[1]Allegations!I424)</f>
        <v/>
      </c>
      <c r="O421" s="1" t="str">
        <f>IF([1]Allegations!J424="","",[1]Allegations!J424)</f>
        <v>Not Reported (Employer - Sector not reported/applicable)</v>
      </c>
      <c r="P421" t="str">
        <f>IF([1]Allegations!N424="","",[1]Allegations!N424)</f>
        <v>No</v>
      </c>
      <c r="Q421" t="str">
        <f>IF([1]Allegations!O424="","",[1]Allegations!O424)</f>
        <v/>
      </c>
      <c r="R421" s="18" t="str">
        <f>IF(AND([1]Allegations!R424="",[1]Allegations!P424=""),"",IF(AND(NOT([1]Allegations!R424=""),[1]Allegations!P424=""),HYPERLINK([1]Allegations!R424),HYPERLINK([1]Allegations!P424)))</f>
        <v/>
      </c>
      <c r="S421" s="1" t="str">
        <f>IF([1]Allegations!Q424="","",[1]Allegations!Q424)</f>
        <v>None reported.</v>
      </c>
      <c r="T421" t="str">
        <f t="shared" si="54"/>
        <v/>
      </c>
      <c r="U421" t="str">
        <f t="shared" si="55"/>
        <v>x</v>
      </c>
      <c r="V421" t="str">
        <f t="shared" si="56"/>
        <v/>
      </c>
      <c r="W421" t="str">
        <f t="shared" si="57"/>
        <v/>
      </c>
      <c r="X421" t="str">
        <f t="shared" si="58"/>
        <v>x</v>
      </c>
      <c r="Y421" t="str">
        <f t="shared" si="59"/>
        <v/>
      </c>
      <c r="Z421" t="str">
        <f t="shared" si="60"/>
        <v/>
      </c>
      <c r="AA421" s="1" t="str">
        <f t="shared" si="61"/>
        <v/>
      </c>
      <c r="AB421" s="19" t="str">
        <f t="shared" si="62"/>
        <v>Sector not reported/applicable</v>
      </c>
    </row>
    <row r="422" spans="1:28" x14ac:dyDescent="0.25">
      <c r="A422" s="1">
        <f>[1]Allegations!V425</f>
        <v>2754</v>
      </c>
      <c r="B422" t="str">
        <f>IF([1]Allegations!S425="Location unknown","Location unknown",VLOOKUP([1]Allegations!S425,[1]!map_alpha2[#Data],2,FALSE))</f>
        <v>Qatar</v>
      </c>
      <c r="C422" s="17">
        <f>IF([1]Allegations!U425="","",[1]Allegations!U425)</f>
        <v>44516</v>
      </c>
      <c r="D422" s="18" t="str">
        <f>IF([1]Allegations!B425="","",HYPERLINK([1]Allegations!B425))</f>
        <v>https://www.business-humanrights.org/en/latest-news/full-report-reality-check-2021-a-year-to-the-2022-world-cup-the-state-of-of-migrant-workers-rights-in-qatar/</v>
      </c>
      <c r="E422" t="str">
        <f>IF([1]Allegations!M425="","",[1]Allegations!M425)</f>
        <v>NGO</v>
      </c>
      <c r="F422" t="str">
        <f>IF([1]Allegations!L425="","",[1]Allegations!L425)</f>
        <v>Migrant &amp; immigrant workers (Unknown Number - Unknown Location - Unknown Sector)</v>
      </c>
      <c r="G422" t="str">
        <f>IF([1]Allegations!T425="","",[1]Allegations!T425)</f>
        <v>Number unknown</v>
      </c>
      <c r="H422" t="str">
        <f>IF([1]Allegations!X425="","",[1]Allegations!X425)</f>
        <v>In November 2021 Amnesty brought out their "Reality Check" report on the state of migrant workers' rights in Qatar. In this case (p10) a worker reported paying US$1,200 to a recruitment agent in his home country to get his job in Qatar.</v>
      </c>
      <c r="I422" s="1" t="str">
        <f>IF([1]Allegations!K425="","",[1]Allegations!K425)</f>
        <v>Recruitment Fees</v>
      </c>
      <c r="J422" t="str">
        <f>IF([1]Allegations!C425="","",[1]Allegations!C425)</f>
        <v/>
      </c>
      <c r="K422" t="str">
        <f>IF([1]Allegations!F425="","",[1]Allegations!F425)</f>
        <v/>
      </c>
      <c r="L422" t="str">
        <f>IF([1]Allegations!G425="","",[1]Allegations!G425)</f>
        <v/>
      </c>
      <c r="M422" t="str">
        <f>IF([1]Allegations!H425="","",[1]Allegations!H425)</f>
        <v/>
      </c>
      <c r="N422" t="str">
        <f>IF([1]Allegations!I425="","",[1]Allegations!I425)</f>
        <v/>
      </c>
      <c r="O422" s="1" t="str">
        <f>IF([1]Allegations!J425="","",[1]Allegations!J425)</f>
        <v>Not Reported (Employer - Sector not reported/applicable)</v>
      </c>
      <c r="P422" t="str">
        <f>IF([1]Allegations!N425="","",[1]Allegations!N425)</f>
        <v>No</v>
      </c>
      <c r="Q422" t="str">
        <f>IF([1]Allegations!O425="","",[1]Allegations!O425)</f>
        <v/>
      </c>
      <c r="R422" s="18" t="str">
        <f>IF(AND([1]Allegations!R425="",[1]Allegations!P425=""),"",IF(AND(NOT([1]Allegations!R425=""),[1]Allegations!P425=""),HYPERLINK([1]Allegations!R425),HYPERLINK([1]Allegations!P425)))</f>
        <v/>
      </c>
      <c r="S422" s="1" t="str">
        <f>IF([1]Allegations!Q425="","",[1]Allegations!Q425)</f>
        <v>None reported.</v>
      </c>
      <c r="T422" t="str">
        <f t="shared" si="54"/>
        <v>x</v>
      </c>
      <c r="U422" t="str">
        <f t="shared" si="55"/>
        <v/>
      </c>
      <c r="V422" t="str">
        <f t="shared" si="56"/>
        <v/>
      </c>
      <c r="W422" t="str">
        <f t="shared" si="57"/>
        <v/>
      </c>
      <c r="X422" t="str">
        <f t="shared" si="58"/>
        <v/>
      </c>
      <c r="Y422" t="str">
        <f t="shared" si="59"/>
        <v/>
      </c>
      <c r="Z422" t="str">
        <f t="shared" si="60"/>
        <v/>
      </c>
      <c r="AA422" s="1" t="str">
        <f t="shared" si="61"/>
        <v/>
      </c>
      <c r="AB422" s="19" t="str">
        <f t="shared" si="62"/>
        <v>Sector not reported/applicable</v>
      </c>
    </row>
    <row r="423" spans="1:28" x14ac:dyDescent="0.25">
      <c r="A423" s="1">
        <f>[1]Allegations!V426</f>
        <v>2753</v>
      </c>
      <c r="B423" t="str">
        <f>IF([1]Allegations!S426="Location unknown","Location unknown",VLOOKUP([1]Allegations!S426,[1]!map_alpha2[#Data],2,FALSE))</f>
        <v>Qatar</v>
      </c>
      <c r="C423" s="17">
        <f>IF([1]Allegations!U426="","",[1]Allegations!U426)</f>
        <v>44516</v>
      </c>
      <c r="D423" s="18" t="str">
        <f>IF([1]Allegations!B426="","",HYPERLINK([1]Allegations!B426))</f>
        <v>https://www.business-humanrights.org/en/latest-news/full-report-reality-check-2021-a-year-to-the-2022-world-cup-the-state-of-of-migrant-workers-rights-in-qatar/</v>
      </c>
      <c r="E423" t="str">
        <f>IF([1]Allegations!M426="","",[1]Allegations!M426)</f>
        <v>NGO</v>
      </c>
      <c r="F423" t="str">
        <f>IF([1]Allegations!L426="","",[1]Allegations!L426)</f>
        <v>Migrant &amp; immigrant workers (Unknown Number - Africa - Unknown Sector);Migrant &amp; immigrant workers (Unknown Number - UG - Unknown Sector)</v>
      </c>
      <c r="G423" t="str">
        <f>IF([1]Allegations!T426="","",[1]Allegations!T426)</f>
        <v>Number unknown</v>
      </c>
      <c r="H423" t="str">
        <f>IF([1]Allegations!X426="","",[1]Allegations!X426)</f>
        <v>In November 2021 Amnesty brought out their "Reality Check" report on the state of migrant workers' rights in Qatar. In this case a worker from Uganda (p12) told Amnesty: "There are very many who want to change job, but they failed. The method was they got a message saying 'rejected'. About 100 could apply but they only approve five or so. The company can then maybe mistreat them psychologically. [The company] get told [by MADLSA] that “so and so is trying to change” and then they harass people."</v>
      </c>
      <c r="I423" s="1" t="str">
        <f>IF([1]Allegations!K426="","",[1]Allegations!K426)</f>
        <v>Intimidation &amp; Threats;Restricted Mobility</v>
      </c>
      <c r="J423" t="str">
        <f>IF([1]Allegations!C426="","",[1]Allegations!C426)</f>
        <v/>
      </c>
      <c r="K423" t="str">
        <f>IF([1]Allegations!F426="","",[1]Allegations!F426)</f>
        <v/>
      </c>
      <c r="L423" t="str">
        <f>IF([1]Allegations!G426="","",[1]Allegations!G426)</f>
        <v/>
      </c>
      <c r="M423" t="str">
        <f>IF([1]Allegations!H426="","",[1]Allegations!H426)</f>
        <v/>
      </c>
      <c r="N423" t="str">
        <f>IF([1]Allegations!I426="","",[1]Allegations!I426)</f>
        <v/>
      </c>
      <c r="O423" s="1" t="str">
        <f>IF([1]Allegations!J426="","",[1]Allegations!J426)</f>
        <v>Not Reported (Employer - Sector not reported/applicable)</v>
      </c>
      <c r="P423" t="str">
        <f>IF([1]Allegations!N426="","",[1]Allegations!N426)</f>
        <v>No</v>
      </c>
      <c r="Q423" t="str">
        <f>IF([1]Allegations!O426="","",[1]Allegations!O426)</f>
        <v/>
      </c>
      <c r="R423" s="18" t="str">
        <f>IF(AND([1]Allegations!R426="",[1]Allegations!P426=""),"",IF(AND(NOT([1]Allegations!R426=""),[1]Allegations!P426=""),HYPERLINK([1]Allegations!R426),HYPERLINK([1]Allegations!P426)))</f>
        <v/>
      </c>
      <c r="S423" s="1" t="str">
        <f>IF([1]Allegations!Q426="","",[1]Allegations!Q426)</f>
        <v>None reported.</v>
      </c>
      <c r="T423" t="str">
        <f t="shared" si="54"/>
        <v/>
      </c>
      <c r="U423" t="str">
        <f t="shared" si="55"/>
        <v>x</v>
      </c>
      <c r="V423" t="str">
        <f t="shared" si="56"/>
        <v/>
      </c>
      <c r="W423" t="str">
        <f t="shared" si="57"/>
        <v/>
      </c>
      <c r="X423" t="str">
        <f t="shared" si="58"/>
        <v>x</v>
      </c>
      <c r="Y423" t="str">
        <f t="shared" si="59"/>
        <v/>
      </c>
      <c r="Z423" t="str">
        <f t="shared" si="60"/>
        <v/>
      </c>
      <c r="AA423" s="1" t="str">
        <f t="shared" si="61"/>
        <v/>
      </c>
      <c r="AB423" s="19" t="str">
        <f t="shared" si="62"/>
        <v>Sector not reported/applicable</v>
      </c>
    </row>
    <row r="424" spans="1:28" x14ac:dyDescent="0.25">
      <c r="A424" s="1">
        <f>[1]Allegations!V427</f>
        <v>2264</v>
      </c>
      <c r="B424" t="str">
        <f>IF([1]Allegations!S427="Location unknown","Location unknown",VLOOKUP([1]Allegations!S427,[1]!map_alpha2[#Data],2,FALSE))</f>
        <v>United Arab Emirates</v>
      </c>
      <c r="C424" s="17">
        <f>IF([1]Allegations!U427="","",[1]Allegations!U427)</f>
        <v>43891</v>
      </c>
      <c r="D424" s="18" t="str">
        <f>IF([1]Allegations!B427="","",HYPERLINK([1]Allegations!B427))</f>
        <v>https://www.business-humanrights.org/en/latest-news/the-cost-of-contagion-the-consequences-of-covid-19-for-migrant-workers-in-the-gulf-2/</v>
      </c>
      <c r="E424" t="str">
        <f>IF([1]Allegations!M427="","",[1]Allegations!M427)</f>
        <v>NGO</v>
      </c>
      <c r="F424" t="str">
        <f>IF([1]Allegations!L427="","",[1]Allegations!L427)</f>
        <v>Migrant &amp; immigrant workers (1 - IN - Automobile &amp; other motor vehicles)</v>
      </c>
      <c r="G424" t="str">
        <f>IF([1]Allegations!T427="","",[1]Allegations!T427)</f>
        <v>Number unknown</v>
      </c>
      <c r="H424" t="str">
        <f>IF([1]Allegations!X427="","",[1]Allegations!X427)</f>
        <v>In November 2020, NGO Equidem launched a report highlighting the impact of COVID-19 on migrant workers in Saudi Arabia, Qatar and UAE, based on 206 interviews with workers. _x000D_
_x000D_
Workers at Toyota Co. in Dubai reported a range of labour abuses to Equidem including sudden cuts to salaries and withheld wages even after work resumed. Workers reported being unable to pay off debts and being forced to move into cramped accommodation due to unaffordable rent cost.</v>
      </c>
      <c r="I424" s="1" t="str">
        <f>IF([1]Allegations!K427="","",[1]Allegations!K427)</f>
        <v>Non-payment of Wages;Precarious/unsuitable living conditions</v>
      </c>
      <c r="J424" t="str">
        <f>IF([1]Allegations!C427="","",[1]Allegations!C427)</f>
        <v>Toyota (Employer)</v>
      </c>
      <c r="K424" t="str">
        <f>IF([1]Allegations!F427="","",[1]Allegations!F427)</f>
        <v>Automobile &amp; other motor vehicles</v>
      </c>
      <c r="L424" t="str">
        <f>IF([1]Allegations!G427="","",[1]Allegations!G427)</f>
        <v/>
      </c>
      <c r="M424" t="str">
        <f>IF([1]Allegations!H427="","",[1]Allegations!H427)</f>
        <v/>
      </c>
      <c r="N424" t="str">
        <f>IF([1]Allegations!I427="","",[1]Allegations!I427)</f>
        <v/>
      </c>
      <c r="O424" s="1" t="str">
        <f>IF([1]Allegations!J427="","",[1]Allegations!J427)</f>
        <v/>
      </c>
      <c r="P424" t="str">
        <f>IF([1]Allegations!N427="","",[1]Allegations!N427)</f>
        <v>Yes</v>
      </c>
      <c r="Q424" t="str">
        <f>IF([1]Allegations!O427="","",[1]Allegations!O427)</f>
        <v>Resource Centre</v>
      </c>
      <c r="R424" s="18" t="str">
        <f>IF(AND([1]Allegations!R427="",[1]Allegations!P427=""),"",IF(AND(NOT([1]Allegations!R427=""),[1]Allegations!P427=""),HYPERLINK([1]Allegations!R427),HYPERLINK([1]Allegations!P427)))</f>
        <v/>
      </c>
      <c r="S424" s="1" t="str">
        <f>IF([1]Allegations!Q427="","",[1]Allegations!Q427)</f>
        <v>None reported. Toyota did not respond to the Resource Centre's invitation to respond to the allegations.</v>
      </c>
      <c r="T424" t="str">
        <f t="shared" si="54"/>
        <v>x</v>
      </c>
      <c r="U424" t="str">
        <f t="shared" si="55"/>
        <v/>
      </c>
      <c r="V424" t="str">
        <f t="shared" si="56"/>
        <v/>
      </c>
      <c r="W424" t="str">
        <f t="shared" si="57"/>
        <v>x</v>
      </c>
      <c r="X424" t="str">
        <f t="shared" si="58"/>
        <v/>
      </c>
      <c r="Y424" t="str">
        <f t="shared" si="59"/>
        <v/>
      </c>
      <c r="Z424" t="str">
        <f t="shared" si="60"/>
        <v/>
      </c>
      <c r="AA424" s="1" t="str">
        <f t="shared" si="61"/>
        <v/>
      </c>
      <c r="AB424" s="19" t="str">
        <f t="shared" si="62"/>
        <v>Automobile &amp; other motor vehicles</v>
      </c>
    </row>
    <row r="425" spans="1:28" x14ac:dyDescent="0.25">
      <c r="A425" s="1">
        <f>[1]Allegations!V428</f>
        <v>2261</v>
      </c>
      <c r="B425" t="str">
        <f>IF([1]Allegations!S428="Location unknown","Location unknown",VLOOKUP([1]Allegations!S428,[1]!map_alpha2[#Data],2,FALSE))</f>
        <v>United Arab Emirates</v>
      </c>
      <c r="C425" s="17">
        <f>IF([1]Allegations!U428="","",[1]Allegations!U428)</f>
        <v>43983</v>
      </c>
      <c r="D425" s="18" t="str">
        <f>IF([1]Allegations!B428="","",HYPERLINK([1]Allegations!B428))</f>
        <v>https://www.business-humanrights.org/en/latest-news/the-cost-of-contagion-the-consequences-of-covid-19-for-migrant-workers-in-the-gulf-2/</v>
      </c>
      <c r="E425" t="str">
        <f>IF([1]Allegations!M428="","",[1]Allegations!M428)</f>
        <v>NGO</v>
      </c>
      <c r="F425" t="str">
        <f>IF([1]Allegations!L428="","",[1]Allegations!L428)</f>
        <v>Migrant &amp; immigrant workers (Unknown Number - Unknown Location - Construction)</v>
      </c>
      <c r="G425">
        <f>IF([1]Allegations!T428="","",[1]Allegations!T428)</f>
        <v>1800</v>
      </c>
      <c r="H425" t="str">
        <f>IF([1]Allegations!X428="","",[1]Allegations!X428)</f>
        <v>In November 2020, NGO Equidem launched a report highlighting the impact of COVID-19 on migrant workers in Saudi Arabia, Qatar and UAE, based on 206 interviews with workers. _x000D_
_x000D_
Workers with Dubai Expo contractor Ghantoot told Equidem 1,800 workers were without food as their catering company had stopped delievering, allegedly due to lack of payments from Ghantoot. Workers also stated they were owed outstanding salary and that the company fired half its workers after the start of the lockdown, with none of them paid salary or benefits. Those who wanted to return home were not provided with air tickets.</v>
      </c>
      <c r="I425" s="1" t="str">
        <f>IF([1]Allegations!K428="","",[1]Allegations!K428)</f>
        <v>Non-payment of Wages;Restricted Mobility;Right to food</v>
      </c>
      <c r="J425" t="str">
        <f>IF([1]Allegations!C428="","",[1]Allegations!C428)</f>
        <v>Ghantoot Gulf Contracting (Employer)</v>
      </c>
      <c r="K425" t="str">
        <f>IF([1]Allegations!F428="","",[1]Allegations!F428)</f>
        <v>Construction;Diversified/Conglomerates</v>
      </c>
      <c r="L425" t="str">
        <f>IF([1]Allegations!G428="","",[1]Allegations!G428)</f>
        <v/>
      </c>
      <c r="M425" t="str">
        <f>IF([1]Allegations!H428="","",[1]Allegations!H428)</f>
        <v/>
      </c>
      <c r="N425" t="str">
        <f>IF([1]Allegations!I428="","",[1]Allegations!I428)</f>
        <v/>
      </c>
      <c r="O425" s="1" t="str">
        <f>IF([1]Allegations!J428="","",[1]Allegations!J428)</f>
        <v/>
      </c>
      <c r="P425" t="str">
        <f>IF([1]Allegations!N428="","",[1]Allegations!N428)</f>
        <v>Yes</v>
      </c>
      <c r="Q425" t="str">
        <f>IF([1]Allegations!O428="","",[1]Allegations!O428)</f>
        <v>Resource Centre</v>
      </c>
      <c r="R425" s="18" t="str">
        <f>IF(AND([1]Allegations!R428="",[1]Allegations!P428=""),"",IF(AND(NOT([1]Allegations!R428=""),[1]Allegations!P428=""),HYPERLINK([1]Allegations!R428),HYPERLINK([1]Allegations!P428)))</f>
        <v/>
      </c>
      <c r="S425" s="1" t="str">
        <f>IF([1]Allegations!Q428="","",[1]Allegations!Q428)</f>
        <v>Equidem wrote to the Dubai Expo with their findings; the Dubai Expo committee did provide a response. Ghantoot did not respond to the Resource Centre invitation for a response.</v>
      </c>
      <c r="T425" t="str">
        <f t="shared" si="54"/>
        <v>x</v>
      </c>
      <c r="U425" t="str">
        <f t="shared" si="55"/>
        <v>x</v>
      </c>
      <c r="V425" t="str">
        <f t="shared" si="56"/>
        <v/>
      </c>
      <c r="W425" t="str">
        <f t="shared" si="57"/>
        <v>x</v>
      </c>
      <c r="X425" t="str">
        <f t="shared" si="58"/>
        <v/>
      </c>
      <c r="Y425" t="str">
        <f t="shared" si="59"/>
        <v/>
      </c>
      <c r="Z425" t="str">
        <f t="shared" si="60"/>
        <v/>
      </c>
      <c r="AA425" s="1" t="str">
        <f t="shared" si="61"/>
        <v/>
      </c>
      <c r="AB425" s="19" t="str">
        <f t="shared" si="62"/>
        <v>Construction;Diversified/Conglomerates</v>
      </c>
    </row>
    <row r="426" spans="1:28" x14ac:dyDescent="0.25">
      <c r="A426" s="1">
        <f>[1]Allegations!V429</f>
        <v>2260</v>
      </c>
      <c r="B426" t="str">
        <f>IF([1]Allegations!S429="Location unknown","Location unknown",VLOOKUP([1]Allegations!S429,[1]!map_alpha2[#Data],2,FALSE))</f>
        <v>United Arab Emirates</v>
      </c>
      <c r="C426" s="17">
        <f>IF([1]Allegations!U429="","",[1]Allegations!U429)</f>
        <v>44013</v>
      </c>
      <c r="D426" s="18" t="str">
        <f>IF([1]Allegations!B429="","",HYPERLINK([1]Allegations!B429))</f>
        <v>https://www.business-humanrights.org/en/latest-news/the-cost-of-contagion-the-consequences-of-covid-19-for-migrant-workers-in-the-gulf-2/</v>
      </c>
      <c r="E426" t="str">
        <f>IF([1]Allegations!M429="","",[1]Allegations!M429)</f>
        <v>NGO</v>
      </c>
      <c r="F426" t="str">
        <f>IF([1]Allegations!L429="","",[1]Allegations!L429)</f>
        <v>Migrant &amp; immigrant workers (1 - IN - Construction)</v>
      </c>
      <c r="G426">
        <f>IF([1]Allegations!T429="","",[1]Allegations!T429)</f>
        <v>100</v>
      </c>
      <c r="H426" t="str">
        <f>IF([1]Allegations!X429="","",[1]Allegations!X429)</f>
        <v>In November 2020, NGO Equidem launched a report highlighting the impact of COVID-19 on migrant workers in Saudi Arabia, Qatar and UAE, based on 206 interviews with workers. _x000D_
_x000D_
Workers with Dubai Expo subcontractor JML (UAE) LLC told Equidem that workers had not received salary since the start of 2020 despite being told they would be paid. They also said the food allowance given during the pandemic was insufficient and that it would be deducted from workers' salary when they resumed work. One worker told Equidem over 100 workers did not receive their end of service settlements when the company fired them. The company did not provide return tickets home.</v>
      </c>
      <c r="I426" s="1" t="str">
        <f>IF([1]Allegations!K429="","",[1]Allegations!K429)</f>
        <v>Non-payment of Wages;Restricted Mobility;Right to food</v>
      </c>
      <c r="J426" t="str">
        <f>IF([1]Allegations!C429="","",[1]Allegations!C429)</f>
        <v>JML Facades (Employer)</v>
      </c>
      <c r="K426" t="str">
        <f>IF([1]Allegations!F429="","",[1]Allegations!F429)</f>
        <v>Construction</v>
      </c>
      <c r="L426" t="str">
        <f>IF([1]Allegations!G429="","",[1]Allegations!G429)</f>
        <v/>
      </c>
      <c r="M426" t="str">
        <f>IF([1]Allegations!H429="","",[1]Allegations!H429)</f>
        <v/>
      </c>
      <c r="N426" t="str">
        <f>IF([1]Allegations!I429="","",[1]Allegations!I429)</f>
        <v/>
      </c>
      <c r="O426" s="1" t="str">
        <f>IF([1]Allegations!J429="","",[1]Allegations!J429)</f>
        <v/>
      </c>
      <c r="P426" t="str">
        <f>IF([1]Allegations!N429="","",[1]Allegations!N429)</f>
        <v>Yes</v>
      </c>
      <c r="Q426" t="str">
        <f>IF([1]Allegations!O429="","",[1]Allegations!O429)</f>
        <v>Equidem; Resource Centre</v>
      </c>
      <c r="R426" s="18" t="str">
        <f>IF(AND([1]Allegations!R429="",[1]Allegations!P429=""),"",IF(AND(NOT([1]Allegations!R429=""),[1]Allegations!P429=""),HYPERLINK([1]Allegations!R429),HYPERLINK([1]Allegations!P429)))</f>
        <v/>
      </c>
      <c r="S426" s="1" t="str">
        <f>IF([1]Allegations!Q429="","",[1]Allegations!Q429)</f>
        <v>Equidem wrote to the Dubai Expo with their findings; the Dubai Expo committee did provide a response. JML did not respond to the Resource Centre invitation for a response.</v>
      </c>
      <c r="T426" t="str">
        <f t="shared" si="54"/>
        <v>x</v>
      </c>
      <c r="U426" t="str">
        <f t="shared" si="55"/>
        <v>x</v>
      </c>
      <c r="V426" t="str">
        <f t="shared" si="56"/>
        <v/>
      </c>
      <c r="W426" t="str">
        <f t="shared" si="57"/>
        <v>x</v>
      </c>
      <c r="X426" t="str">
        <f t="shared" si="58"/>
        <v/>
      </c>
      <c r="Y426" t="str">
        <f t="shared" si="59"/>
        <v/>
      </c>
      <c r="Z426" t="str">
        <f t="shared" si="60"/>
        <v/>
      </c>
      <c r="AA426" s="1" t="str">
        <f t="shared" si="61"/>
        <v/>
      </c>
      <c r="AB426" s="19" t="str">
        <f t="shared" si="62"/>
        <v>Construction</v>
      </c>
    </row>
    <row r="427" spans="1:28" x14ac:dyDescent="0.25">
      <c r="A427" s="1">
        <f>[1]Allegations!V430</f>
        <v>2234</v>
      </c>
      <c r="B427" t="str">
        <f>IF([1]Allegations!S430="Location unknown","Location unknown",VLOOKUP([1]Allegations!S430,[1]!map_alpha2[#Data],2,FALSE))</f>
        <v>Saudi Arabia</v>
      </c>
      <c r="C427" s="17">
        <f>IF([1]Allegations!U430="","",[1]Allegations!U430)</f>
        <v>44013</v>
      </c>
      <c r="D427" s="18" t="str">
        <f>IF([1]Allegations!B430="","",HYPERLINK([1]Allegations!B430))</f>
        <v>https://www.business-humanrights.org/en/latest-news/the-cost-of-contagion-the-consequences-of-covid-19-for-migrant-workers-in-the-gulf-2/</v>
      </c>
      <c r="E427" t="str">
        <f>IF([1]Allegations!M430="","",[1]Allegations!M430)</f>
        <v>NGO</v>
      </c>
      <c r="F427" t="str">
        <f>IF([1]Allegations!L430="","",[1]Allegations!L430)</f>
        <v>Migrant &amp; immigrant workers (1 - BD - Construction);Migrant &amp; immigrant workers (Unknown Number - IN - Construction);Migrant &amp; immigrant workers (Unknown Number - Unknown Location - Construction)</v>
      </c>
      <c r="G427" t="str">
        <f>IF([1]Allegations!T430="","",[1]Allegations!T430)</f>
        <v>Number unknown</v>
      </c>
      <c r="H427" t="str">
        <f>IF([1]Allegations!X430="","",[1]Allegations!X430)</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an employee of National Recruitment Company of Saudi Arabia, (NATREC) told Equidem they had not been paid since January 2020 and that when employees asked for wages they were threatened by the company if they spoke out. The company also fired employees without granting their owed wages or end-of-service benefits and that workers had insufficient food. One worker who worked throughout the lockdown said workers felt threatened by the possibility the company could bring an absconding case against them if they complained._x000D_
_x000D_
Another worker told Equidem their iqama (residency permit) had expired at the beginning of 2020 meaning they cannot access the public health system. During the lockdown he and many others fell ill but were unable to go to the hospital and the company reduced salaries for taking sick leave. One worker with an expired iqama told Equidem that the company had taken his pasport._x000D_
_x000D_
Workers also raised fears of a lack of social distancing, citing crowded conditions of hundreds of people in one building and 250 people sharing one kitchen._x000D_
_x000D_
One Bangladeshi worker reportedly committeed suicide; a co-worker attributed the cause to stress and anxiety directly linked to the fact the company did not pay wages.</v>
      </c>
      <c r="I427" s="1" t="str">
        <f>IF([1]Allegations!K430="","",[1]Allegations!K430)</f>
        <v>Deaths;Denial of Freedom of Expression/Assembly;Failing to renew visas;Health: General (including workplace health &amp; safety);Intimidation &amp; Threats;Non-payment of Wages;Precarious/unsuitable living conditions;Right to food;Withholding Passports</v>
      </c>
      <c r="J427" t="str">
        <f>IF([1]Allegations!C430="","",[1]Allegations!C430)</f>
        <v>National Recruitment Co. (NATREC) (Employer);Saudi Aramco (Client)</v>
      </c>
      <c r="K427" t="str">
        <f>IF([1]Allegations!F430="","",[1]Allegations!F430)</f>
        <v>Construction;Oil, gas &amp; coal</v>
      </c>
      <c r="L427" t="str">
        <f>IF([1]Allegations!G430="","",[1]Allegations!G430)</f>
        <v/>
      </c>
      <c r="M427" t="str">
        <f>IF([1]Allegations!H430="","",[1]Allegations!H430)</f>
        <v/>
      </c>
      <c r="N427" t="str">
        <f>IF([1]Allegations!I430="","",[1]Allegations!I430)</f>
        <v/>
      </c>
      <c r="O427" s="1" t="str">
        <f>IF([1]Allegations!J430="","",[1]Allegations!J430)</f>
        <v/>
      </c>
      <c r="P427" t="str">
        <f>IF([1]Allegations!N430="","",[1]Allegations!N430)</f>
        <v>Yes</v>
      </c>
      <c r="Q427" t="str">
        <f>IF([1]Allegations!O430="","",[1]Allegations!O430)</f>
        <v>Resource Centre; Equidem</v>
      </c>
      <c r="R427" s="18" t="str">
        <f>IF(AND([1]Allegations!R430="",[1]Allegations!P430=""),"",IF(AND(NOT([1]Allegations!R430=""),[1]Allegations!P430=""),HYPERLINK([1]Allegations!R430),HYPERLINK([1]Allegations!P430)))</f>
        <v/>
      </c>
      <c r="S427" s="1" t="str">
        <f>IF([1]Allegations!Q430="","",[1]Allegations!Q430)</f>
        <v>None of the subcontractors replied to Equidem's sharing the findings; Saudi Aramco did provide a response. At least one worker contacted his embassy who took no action. The Resource Centre invited NATREC to respond; it did not.</v>
      </c>
      <c r="T427" t="str">
        <f t="shared" si="54"/>
        <v>x</v>
      </c>
      <c r="U427" t="str">
        <f t="shared" si="55"/>
        <v>x</v>
      </c>
      <c r="V427" t="str">
        <f t="shared" si="56"/>
        <v>x</v>
      </c>
      <c r="W427" t="str">
        <f t="shared" si="57"/>
        <v>x</v>
      </c>
      <c r="X427" t="str">
        <f t="shared" si="58"/>
        <v>x</v>
      </c>
      <c r="Y427" t="str">
        <f t="shared" si="59"/>
        <v/>
      </c>
      <c r="Z427" t="str">
        <f t="shared" si="60"/>
        <v/>
      </c>
      <c r="AA427" s="1" t="str">
        <f t="shared" si="61"/>
        <v>x</v>
      </c>
      <c r="AB427" s="19" t="str">
        <f t="shared" si="62"/>
        <v>Construction;Oil, gas &amp; coal</v>
      </c>
    </row>
    <row r="428" spans="1:28" x14ac:dyDescent="0.25">
      <c r="A428" s="1">
        <f>[1]Allegations!V431</f>
        <v>2250</v>
      </c>
      <c r="B428" t="str">
        <f>IF([1]Allegations!S431="Location unknown","Location unknown",VLOOKUP([1]Allegations!S431,[1]!map_alpha2[#Data],2,FALSE))</f>
        <v>Saudi Arabia</v>
      </c>
      <c r="C428" s="17">
        <f>IF([1]Allegations!U431="","",[1]Allegations!U431)</f>
        <v>44013</v>
      </c>
      <c r="D428" s="18" t="str">
        <f>IF([1]Allegations!B431="","",HYPERLINK([1]Allegations!B431))</f>
        <v>https://www.business-humanrights.org/en/latest-news/the-cost-of-contagion-the-consequences-of-covid-19-for-migrant-workers-in-the-gulf-2/</v>
      </c>
      <c r="E428" t="str">
        <f>IF([1]Allegations!M431="","",[1]Allegations!M431)</f>
        <v>NGO</v>
      </c>
      <c r="F428" t="str">
        <f>IF([1]Allegations!L431="","",[1]Allegations!L431)</f>
        <v>Migrant &amp; immigrant workers (Unknown Number - Unknown Location - Labour supplier)</v>
      </c>
      <c r="G428" t="str">
        <f>IF([1]Allegations!T431="","",[1]Allegations!T431)</f>
        <v>Number unknown</v>
      </c>
      <c r="H428" t="str">
        <f>IF([1]Allegations!X431="","",[1]Allegations!X431)</f>
        <v>In November 2020, NGO Equidem launched a report highlighting the impact of COVID-19 on migrant workers in Saudi Arabia, Qatar and UAE, based on 206 interviews with workers. _x000D_
_x000D_
A worker at Aramco subcontractor International Recruitment Co. told Equidem that they were reliant on their personal network for housing and food after the company stopped paying him and did not provide him with food when they terminated him. He took a loan from relatives and is staying with a relative. Other workers reportedly did not receive their end of service benefit._x000D_
_x000D_
Another worker also reported that workers did not have sufficient protective equipment and were working in dangerous conditions in a gas plant; workers were unable to access healthcare facilities because their iqamas (residency permits) had expired and the company did not renew it. He also recounted being physically abused at the company and that the company had confiscated his passport.</v>
      </c>
      <c r="I428" s="1" t="str">
        <f>IF([1]Allegations!K431="","",[1]Allegations!K431)</f>
        <v>Beatings &amp; violence;Failing to renew visas;Health: General (including workplace health &amp; safety);Non-payment of Wages;Precarious/unsuitable living conditions;Right to food;Withholding Passports</v>
      </c>
      <c r="J428" t="str">
        <f>IF([1]Allegations!C431="","",[1]Allegations!C431)</f>
        <v>International Recruitment Co. (Employer);Saudi Aramco (Client)</v>
      </c>
      <c r="K428" t="str">
        <f>IF([1]Allegations!F431="","",[1]Allegations!F431)</f>
        <v>Oil, gas &amp; coal;Recruitment agencies</v>
      </c>
      <c r="L428" t="str">
        <f>IF([1]Allegations!G431="","",[1]Allegations!G431)</f>
        <v/>
      </c>
      <c r="M428" t="str">
        <f>IF([1]Allegations!H431="","",[1]Allegations!H431)</f>
        <v/>
      </c>
      <c r="N428" t="str">
        <f>IF([1]Allegations!I431="","",[1]Allegations!I431)</f>
        <v/>
      </c>
      <c r="O428" s="1" t="str">
        <f>IF([1]Allegations!J431="","",[1]Allegations!J431)</f>
        <v/>
      </c>
      <c r="P428" t="str">
        <f>IF([1]Allegations!N431="","",[1]Allegations!N431)</f>
        <v>Yes</v>
      </c>
      <c r="Q428" t="str">
        <f>IF([1]Allegations!O431="","",[1]Allegations!O431)</f>
        <v>Equidem</v>
      </c>
      <c r="R428" s="18" t="str">
        <f>IF(AND([1]Allegations!R431="",[1]Allegations!P431=""),"",IF(AND(NOT([1]Allegations!R431=""),[1]Allegations!P431=""),HYPERLINK([1]Allegations!R431),HYPERLINK([1]Allegations!P431)))</f>
        <v/>
      </c>
      <c r="S428" s="1" t="str">
        <f>IF([1]Allegations!Q431="","",[1]Allegations!Q431)</f>
        <v>The worker repeatedly contacted the company office but the company refused to pay him._x000D_
 _x000D_
 None of the subcontractors replied to Equidem's sharing the findings; Saudi Aramco did provide a response.</v>
      </c>
      <c r="T428" t="str">
        <f t="shared" si="54"/>
        <v>x</v>
      </c>
      <c r="U428" t="str">
        <f t="shared" si="55"/>
        <v>x</v>
      </c>
      <c r="V428" t="str">
        <f t="shared" si="56"/>
        <v>x</v>
      </c>
      <c r="W428" t="str">
        <f t="shared" si="57"/>
        <v>x</v>
      </c>
      <c r="X428" t="str">
        <f t="shared" si="58"/>
        <v>x</v>
      </c>
      <c r="Y428" t="str">
        <f t="shared" si="59"/>
        <v/>
      </c>
      <c r="Z428" t="str">
        <f t="shared" si="60"/>
        <v/>
      </c>
      <c r="AA428" s="1" t="str">
        <f t="shared" si="61"/>
        <v/>
      </c>
      <c r="AB428" s="19" t="str">
        <f t="shared" si="62"/>
        <v>Oil, gas &amp; coal;Recruitment agencies</v>
      </c>
    </row>
    <row r="429" spans="1:28" x14ac:dyDescent="0.25">
      <c r="A429" s="1">
        <f>[1]Allegations!V432</f>
        <v>2249</v>
      </c>
      <c r="B429" t="str">
        <f>IF([1]Allegations!S432="Location unknown","Location unknown",VLOOKUP([1]Allegations!S432,[1]!map_alpha2[#Data],2,FALSE))</f>
        <v>Saudi Arabia</v>
      </c>
      <c r="C429" s="17">
        <f>IF([1]Allegations!U432="","",[1]Allegations!U432)</f>
        <v>44013</v>
      </c>
      <c r="D429" s="18" t="str">
        <f>IF([1]Allegations!B432="","",HYPERLINK([1]Allegations!B432))</f>
        <v>https://www.business-humanrights.org/en/latest-news/the-cost-of-contagion-the-consequences-of-covid-19-for-migrant-workers-in-the-gulf-2/</v>
      </c>
      <c r="E429" t="str">
        <f>IF([1]Allegations!M432="","",[1]Allegations!M432)</f>
        <v>NGO</v>
      </c>
      <c r="F429" t="str">
        <f>IF([1]Allegations!L432="","",[1]Allegations!L432)</f>
        <v>Migrant &amp; immigrant workers (1 - IN - Construction)</v>
      </c>
      <c r="G429" t="str">
        <f>IF([1]Allegations!T432="","",[1]Allegations!T432)</f>
        <v>Number unknown</v>
      </c>
      <c r="H429" t="str">
        <f>IF([1]Allegations!X432="","",[1]Allegations!X432)</f>
        <v>In November 2020, NGO Equidem launched a report highlighting the impact of COVID-19 on migrant workers in Saudi Arabia, Qatar and UAE, based on 206 interviews with workers. _x000D_
_x000D_
One worker at Aramco subcontractor Kass International Contracting Co. told Equidem he had only received 10% of his salary during the lockdown period but that the company had been paying their salaries irregularly for two years.</v>
      </c>
      <c r="I429" s="1" t="str">
        <f>IF([1]Allegations!K432="","",[1]Allegations!K432)</f>
        <v>Debt Bondage</v>
      </c>
      <c r="J429" t="str">
        <f>IF([1]Allegations!C432="","",[1]Allegations!C432)</f>
        <v>Kass International (Unknown);Saudi Aramco (Unknown)</v>
      </c>
      <c r="K429" t="str">
        <f>IF([1]Allegations!F432="","",[1]Allegations!F432)</f>
        <v>Construction;Oil, gas &amp; coal</v>
      </c>
      <c r="L429" t="str">
        <f>IF([1]Allegations!G432="","",[1]Allegations!G432)</f>
        <v/>
      </c>
      <c r="M429" t="str">
        <f>IF([1]Allegations!H432="","",[1]Allegations!H432)</f>
        <v/>
      </c>
      <c r="N429" t="str">
        <f>IF([1]Allegations!I432="","",[1]Allegations!I432)</f>
        <v/>
      </c>
      <c r="O429" s="1" t="str">
        <f>IF([1]Allegations!J432="","",[1]Allegations!J432)</f>
        <v/>
      </c>
      <c r="P429" t="str">
        <f>IF([1]Allegations!N432="","",[1]Allegations!N432)</f>
        <v>Yes</v>
      </c>
      <c r="Q429" t="str">
        <f>IF([1]Allegations!O432="","",[1]Allegations!O432)</f>
        <v>Resource Centre</v>
      </c>
      <c r="R429" s="18" t="str">
        <f>IF(AND([1]Allegations!R432="",[1]Allegations!P432=""),"",IF(AND(NOT([1]Allegations!R432=""),[1]Allegations!P432=""),HYPERLINK([1]Allegations!R432),HYPERLINK([1]Allegations!P432)))</f>
        <v/>
      </c>
      <c r="S429" s="1" t="str">
        <f>IF([1]Allegations!Q432="","",[1]Allegations!Q432)</f>
        <v>None reported. Kass International did not respond to the Resource Centre's request for comment.</v>
      </c>
      <c r="T429" t="str">
        <f t="shared" si="54"/>
        <v>x</v>
      </c>
      <c r="U429" t="str">
        <f t="shared" si="55"/>
        <v/>
      </c>
      <c r="V429" t="str">
        <f t="shared" si="56"/>
        <v/>
      </c>
      <c r="W429" t="str">
        <f t="shared" si="57"/>
        <v/>
      </c>
      <c r="X429" t="str">
        <f t="shared" si="58"/>
        <v/>
      </c>
      <c r="Y429" t="str">
        <f t="shared" si="59"/>
        <v/>
      </c>
      <c r="Z429" t="str">
        <f t="shared" si="60"/>
        <v/>
      </c>
      <c r="AA429" s="1" t="str">
        <f t="shared" si="61"/>
        <v/>
      </c>
      <c r="AB429" s="19" t="str">
        <f t="shared" si="62"/>
        <v>Construction;Oil, gas &amp; coal</v>
      </c>
    </row>
    <row r="430" spans="1:28" x14ac:dyDescent="0.25">
      <c r="A430" s="1">
        <f>[1]Allegations!V433</f>
        <v>2245</v>
      </c>
      <c r="B430" t="str">
        <f>IF([1]Allegations!S433="Location unknown","Location unknown",VLOOKUP([1]Allegations!S433,[1]!map_alpha2[#Data],2,FALSE))</f>
        <v>Saudi Arabia</v>
      </c>
      <c r="C430" s="17">
        <f>IF([1]Allegations!U433="","",[1]Allegations!U433)</f>
        <v>44013</v>
      </c>
      <c r="D430" s="18" t="str">
        <f>IF([1]Allegations!B433="","",HYPERLINK([1]Allegations!B433))</f>
        <v>https://www.business-humanrights.org/en/latest-news/the-cost-of-contagion-the-consequences-of-covid-19-for-migrant-workers-in-the-gulf-2/</v>
      </c>
      <c r="E430" t="str">
        <f>IF([1]Allegations!M433="","",[1]Allegations!M433)</f>
        <v>NGO</v>
      </c>
      <c r="F430" t="str">
        <f>IF([1]Allegations!L433="","",[1]Allegations!L433)</f>
        <v>Migrant &amp; immigrant workers (Unknown Number - Unknown Location - Construction)</v>
      </c>
      <c r="G430" t="str">
        <f>IF([1]Allegations!T433="","",[1]Allegations!T433)</f>
        <v>Number unknown</v>
      </c>
      <c r="H430" t="str">
        <f>IF([1]Allegations!X433="","",[1]Allegations!X433)</f>
        <v>In November 2020, NGO Equidem launched a report highlighting the impact of COVID-19 on migrant workers in Saudi Arabia, Qatar and UAE, based on 206 interviews with workers._x000D_
_x000D_
Workers from Alodood Contracting Co. reported that the company had stopped paying workers since the lockdown was announced - at the time of the interview workers had been without pay for three months, but even after work resumed workers did not receive salary. At least one worker interviewed did not have money to buy food and was forced to borrow money from friends to buy basics. The company allegedly sent workers home without salary or other benefits._x000D_
_x000D_
The worker also reported concerns to Equidem regarding the impossibility of practising social distancing in a crowded labour accommodation. While the company did provide information for workers on COVID-19 and infection risk, they failed to provide masks, gloves and sanitizers, despite promising too. The company said that workers without equipment would not be allowed to work and workers had to buy their own.</v>
      </c>
      <c r="I430" s="1" t="str">
        <f>IF([1]Allegations!K433="","",[1]Allegations!K433)</f>
        <v>Health: General (including workplace health &amp; safety);Non-payment of Wages;Precarious/unsuitable living conditions</v>
      </c>
      <c r="J430" t="str">
        <f>IF([1]Allegations!C433="","",[1]Allegations!C433)</f>
        <v>Alodood Contracting Co. (Employer)</v>
      </c>
      <c r="K430" t="str">
        <f>IF([1]Allegations!F433="","",[1]Allegations!F433)</f>
        <v>Construction</v>
      </c>
      <c r="L430" t="str">
        <f>IF([1]Allegations!G433="","",[1]Allegations!G433)</f>
        <v/>
      </c>
      <c r="M430" t="str">
        <f>IF([1]Allegations!H433="","",[1]Allegations!H433)</f>
        <v/>
      </c>
      <c r="N430" t="str">
        <f>IF([1]Allegations!I433="","",[1]Allegations!I433)</f>
        <v/>
      </c>
      <c r="O430" s="1" t="str">
        <f>IF([1]Allegations!J433="","",[1]Allegations!J433)</f>
        <v/>
      </c>
      <c r="P430" t="str">
        <f>IF([1]Allegations!N433="","",[1]Allegations!N433)</f>
        <v>Yes</v>
      </c>
      <c r="Q430" t="str">
        <f>IF([1]Allegations!O433="","",[1]Allegations!O433)</f>
        <v>Resource Centre</v>
      </c>
      <c r="R430" s="18" t="str">
        <f>IF(AND([1]Allegations!R433="",[1]Allegations!P433=""),"",IF(AND(NOT([1]Allegations!R433=""),[1]Allegations!P433=""),HYPERLINK([1]Allegations!R433),HYPERLINK([1]Allegations!P433)))</f>
        <v/>
      </c>
      <c r="S430" s="1" t="str">
        <f>IF([1]Allegations!Q433="","",[1]Allegations!Q433)</f>
        <v>None reported. The Resource Centre invited Alodood to provide a response; they did not.</v>
      </c>
      <c r="T430" t="str">
        <f t="shared" si="54"/>
        <v>x</v>
      </c>
      <c r="U430" t="str">
        <f t="shared" si="55"/>
        <v/>
      </c>
      <c r="V430" t="str">
        <f t="shared" si="56"/>
        <v>x</v>
      </c>
      <c r="W430" t="str">
        <f t="shared" si="57"/>
        <v>x</v>
      </c>
      <c r="X430" t="str">
        <f t="shared" si="58"/>
        <v/>
      </c>
      <c r="Y430" t="str">
        <f t="shared" si="59"/>
        <v/>
      </c>
      <c r="Z430" t="str">
        <f t="shared" si="60"/>
        <v/>
      </c>
      <c r="AA430" s="1" t="str">
        <f t="shared" si="61"/>
        <v/>
      </c>
      <c r="AB430" s="19" t="str">
        <f t="shared" si="62"/>
        <v>Construction</v>
      </c>
    </row>
    <row r="431" spans="1:28" x14ac:dyDescent="0.25">
      <c r="A431" s="1">
        <f>[1]Allegations!V434</f>
        <v>2235</v>
      </c>
      <c r="B431" t="str">
        <f>IF([1]Allegations!S434="Location unknown","Location unknown",VLOOKUP([1]Allegations!S434,[1]!map_alpha2[#Data],2,FALSE))</f>
        <v>Saudi Arabia</v>
      </c>
      <c r="C431" s="17">
        <f>IF([1]Allegations!U434="","",[1]Allegations!U434)</f>
        <v>44013</v>
      </c>
      <c r="D431" s="18" t="str">
        <f>IF([1]Allegations!B434="","",HYPERLINK([1]Allegations!B434))</f>
        <v>https://www.business-humanrights.org/en/latest-news/the-cost-of-contagion-the-consequences-of-covid-19-for-migrant-workers-in-the-gulf-2/</v>
      </c>
      <c r="E431" t="str">
        <f>IF([1]Allegations!M434="","",[1]Allegations!M434)</f>
        <v>NGO</v>
      </c>
      <c r="F431" t="str">
        <f>IF([1]Allegations!L434="","",[1]Allegations!L434)</f>
        <v>Migrant &amp; immigrant workers (Unknown Number - Unknown Location - Construction)</v>
      </c>
      <c r="G431">
        <f>IF([1]Allegations!T434="","",[1]Allegations!T434)</f>
        <v>3000</v>
      </c>
      <c r="H431" t="str">
        <f>IF([1]Allegations!X434="","",[1]Allegations!X434)</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an employee of Azmeel Contracting Co. reported that he had not been paid since February 2020 and lockdown and had been forced to take a loan. Even after work started back up workers were waiting on wages. More than 1,000 workers had reportedly been fired and had not received any payment._x000D_
_x000D_
Another worker told Equidem that they had not been paid a food allowance while stranded a their labour camp and they could not afford sufficient food._x000D_
_x000D_
Another told Equidem that his iqama (residency permit) has been expired for over a year; 3,000 other people from the company in the same labour camp also have an expired permit meaning they live like "bonded laborers". They consequently cannot access the public health system. One worker reported that he had to borrow money from relatives to afford medicine.</v>
      </c>
      <c r="I431" s="1" t="str">
        <f>IF([1]Allegations!K434="","",[1]Allegations!K434)</f>
        <v>Failing to renew visas;Health: General (including workplace health &amp; safety);Non-payment of Wages;Precarious/unsuitable living conditions;Right to food</v>
      </c>
      <c r="J431" t="str">
        <f>IF([1]Allegations!C434="","",[1]Allegations!C434)</f>
        <v>Azmeel Contracting and Construction Corporation (Employer);Saudi Aramco (Client)</v>
      </c>
      <c r="K431" t="str">
        <f>IF([1]Allegations!F434="","",[1]Allegations!F434)</f>
        <v>Construction;Oil, gas &amp; coal</v>
      </c>
      <c r="L431" t="str">
        <f>IF([1]Allegations!G434="","",[1]Allegations!G434)</f>
        <v/>
      </c>
      <c r="M431" t="str">
        <f>IF([1]Allegations!H434="","",[1]Allegations!H434)</f>
        <v/>
      </c>
      <c r="N431" t="str">
        <f>IF([1]Allegations!I434="","",[1]Allegations!I434)</f>
        <v/>
      </c>
      <c r="O431" s="1" t="str">
        <f>IF([1]Allegations!J434="","",[1]Allegations!J434)</f>
        <v/>
      </c>
      <c r="P431" t="str">
        <f>IF([1]Allegations!N434="","",[1]Allegations!N434)</f>
        <v>Yes</v>
      </c>
      <c r="Q431" t="str">
        <f>IF([1]Allegations!O434="","",[1]Allegations!O434)</f>
        <v>Resource Centre; Equidem</v>
      </c>
      <c r="R431" s="18" t="str">
        <f>IF(AND([1]Allegations!R434="",[1]Allegations!P434=""),"",IF(AND(NOT([1]Allegations!R434=""),[1]Allegations!P434=""),HYPERLINK([1]Allegations!R434),HYPERLINK([1]Allegations!P434)))</f>
        <v/>
      </c>
      <c r="S431" s="1" t="str">
        <f>IF([1]Allegations!Q434="","",[1]Allegations!Q434)</f>
        <v>None of the subcontractors replied to Equidem's sharing the findings; Saudi Aramco did provide a response. Azmeel did not respond to the Resource Centre's invitation for them to provide a response.</v>
      </c>
      <c r="T431" t="str">
        <f t="shared" si="54"/>
        <v>x</v>
      </c>
      <c r="U431" t="str">
        <f t="shared" si="55"/>
        <v>x</v>
      </c>
      <c r="V431" t="str">
        <f t="shared" si="56"/>
        <v>x</v>
      </c>
      <c r="W431" t="str">
        <f t="shared" si="57"/>
        <v>x</v>
      </c>
      <c r="X431" t="str">
        <f t="shared" si="58"/>
        <v/>
      </c>
      <c r="Y431" t="str">
        <f t="shared" si="59"/>
        <v/>
      </c>
      <c r="Z431" t="str">
        <f t="shared" si="60"/>
        <v/>
      </c>
      <c r="AA431" s="1" t="str">
        <f t="shared" si="61"/>
        <v/>
      </c>
      <c r="AB431" s="19" t="str">
        <f t="shared" si="62"/>
        <v>Construction;Oil, gas &amp; coal</v>
      </c>
    </row>
    <row r="432" spans="1:28" x14ac:dyDescent="0.25">
      <c r="A432" s="1">
        <f>[1]Allegations!V435</f>
        <v>2230</v>
      </c>
      <c r="B432" t="str">
        <f>IF([1]Allegations!S435="Location unknown","Location unknown",VLOOKUP([1]Allegations!S435,[1]!map_alpha2[#Data],2,FALSE))</f>
        <v>Saudi Arabia</v>
      </c>
      <c r="C432" s="17">
        <f>IF([1]Allegations!U435="","",[1]Allegations!U435)</f>
        <v>44075</v>
      </c>
      <c r="D432" s="18" t="str">
        <f>IF([1]Allegations!B435="","",HYPERLINK([1]Allegations!B435))</f>
        <v>https://www.business-humanrights.org/en/latest-news/the-cost-of-contagion-the-consequences-of-covid-19-for-migrant-workers-in-the-gulf-2/</v>
      </c>
      <c r="E432" t="str">
        <f>IF([1]Allegations!M435="","",[1]Allegations!M435)</f>
        <v>NGO</v>
      </c>
      <c r="F432" t="str">
        <f>IF([1]Allegations!L435="","",[1]Allegations!L435)</f>
        <v>Migrant &amp; immigrant workers (2 - IN - Construction)</v>
      </c>
      <c r="G432" t="str">
        <f>IF([1]Allegations!T435="","",[1]Allegations!T435)</f>
        <v>Number unknown</v>
      </c>
      <c r="H432" t="str">
        <f>IF([1]Allegations!X435="","",[1]Allegations!X435)</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workers employed by subcontractor Badr H. Al-Hussaini &amp; Sons Co. reported that their employer does not pay wages on time - workers are waiting on salary from as far back as 2014 with no explanation. They also reported that the company will not grant no objection certificates and have withheld workers' salaries and vacation pay so that they are unable to take holiday and see family._x000D_
_x000D_
Another worker told Equidem that the company only renewed workers' iqamas (residency permits) every 3-4 years; they last expired in December 2019. Without iqamas workers are unable to access the health system, transfer money home or leave the country. They are also afraid to leave the labour camp in case police arrest them.</v>
      </c>
      <c r="I432" s="1" t="str">
        <f>IF([1]Allegations!K435="","",[1]Allegations!K435)</f>
        <v>Failing to renew visas;Health: General (including workplace health &amp; safety);Non-payment of Wages;Restricted Mobility</v>
      </c>
      <c r="J432" t="str">
        <f>IF([1]Allegations!C435="","",[1]Allegations!C435)</f>
        <v>Bader H. Al-Hussaini &amp; Sons (Employer);Saudi Aramco (Client)</v>
      </c>
      <c r="K432" t="str">
        <f>IF([1]Allegations!F435="","",[1]Allegations!F435)</f>
        <v>Construction;Oil, gas &amp; coal</v>
      </c>
      <c r="L432" t="str">
        <f>IF([1]Allegations!G435="","",[1]Allegations!G435)</f>
        <v/>
      </c>
      <c r="M432" t="str">
        <f>IF([1]Allegations!H435="","",[1]Allegations!H435)</f>
        <v/>
      </c>
      <c r="N432" t="str">
        <f>IF([1]Allegations!I435="","",[1]Allegations!I435)</f>
        <v/>
      </c>
      <c r="O432" s="1" t="str">
        <f>IF([1]Allegations!J435="","",[1]Allegations!J435)</f>
        <v/>
      </c>
      <c r="P432" t="str">
        <f>IF([1]Allegations!N435="","",[1]Allegations!N435)</f>
        <v>Yes</v>
      </c>
      <c r="Q432" t="str">
        <f>IF([1]Allegations!O435="","",[1]Allegations!O435)</f>
        <v>Resource Centre; Equidem</v>
      </c>
      <c r="R432" s="18" t="str">
        <f>IF(AND([1]Allegations!R435="",[1]Allegations!P435=""),"",IF(AND(NOT([1]Allegations!R435=""),[1]Allegations!P435=""),HYPERLINK([1]Allegations!R435),HYPERLINK([1]Allegations!P435)))</f>
        <v/>
      </c>
      <c r="S432" s="1" t="str">
        <f>IF([1]Allegations!Q435="","",[1]Allegations!Q435)</f>
        <v>The worker had taken his case to the labour court with no progress and said "the Court is not settling the issue because of my language barrier."_x000D_
 _x000D_
 None of the subcontractors replied to Equidem's sharing the findings; Saudi Aramco did provide a response. The Resource Centre also approached Bader H. Al-Hussaini &amp; Sons for response; they did not respond.</v>
      </c>
      <c r="T432" t="str">
        <f t="shared" si="54"/>
        <v>x</v>
      </c>
      <c r="U432" t="str">
        <f t="shared" si="55"/>
        <v>x</v>
      </c>
      <c r="V432" t="str">
        <f t="shared" si="56"/>
        <v>x</v>
      </c>
      <c r="W432" t="str">
        <f t="shared" si="57"/>
        <v/>
      </c>
      <c r="X432" t="str">
        <f t="shared" si="58"/>
        <v/>
      </c>
      <c r="Y432" t="str">
        <f t="shared" si="59"/>
        <v/>
      </c>
      <c r="Z432" t="str">
        <f t="shared" si="60"/>
        <v/>
      </c>
      <c r="AA432" s="1" t="str">
        <f t="shared" si="61"/>
        <v/>
      </c>
      <c r="AB432" s="19" t="str">
        <f t="shared" si="62"/>
        <v>Construction;Oil, gas &amp; coal</v>
      </c>
    </row>
    <row r="433" spans="1:28" x14ac:dyDescent="0.25">
      <c r="A433" s="1">
        <f>[1]Allegations!V436</f>
        <v>2247</v>
      </c>
      <c r="B433" t="str">
        <f>IF([1]Allegations!S436="Location unknown","Location unknown",VLOOKUP([1]Allegations!S436,[1]!map_alpha2[#Data],2,FALSE))</f>
        <v>Saudi Arabia</v>
      </c>
      <c r="C433" s="17">
        <f>IF([1]Allegations!U436="","",[1]Allegations!U436)</f>
        <v>44013</v>
      </c>
      <c r="D433" s="18" t="str">
        <f>IF([1]Allegations!B436="","",HYPERLINK([1]Allegations!B436))</f>
        <v>https://www.business-humanrights.org/en/latest-news/the-cost-of-contagion-the-consequences-of-covid-19-for-migrant-workers-in-the-gulf-2/</v>
      </c>
      <c r="E433" t="str">
        <f>IF([1]Allegations!M436="","",[1]Allegations!M436)</f>
        <v>NGO</v>
      </c>
      <c r="F433" t="str">
        <f>IF([1]Allegations!L436="","",[1]Allegations!L436)</f>
        <v>Migrant &amp; immigrant workers (Unknown Number - Unknown Location - Cleaning &amp; maintenance)</v>
      </c>
      <c r="G433">
        <f>IF([1]Allegations!T436="","",[1]Allegations!T436)</f>
        <v>1</v>
      </c>
      <c r="H433" t="str">
        <f>IF([1]Allegations!X436="","",[1]Allegations!X436)</f>
        <v>In November 2020, NGO Equidem launched a report highlighting the impact of COVID-19 on migrant workers in Saudi Arabia, Qatar and UAE, based on 206 interviews with workers. One worker at Civil Works Co. told Equidem that he contined to work throughout the lockdown period but his company only paid him half his salary. Workers' visas were cancelled and Indian workers were repatriated despite their contract period being ongoing. Workers were made to sign a document that was not explained to them and their contracts were subsequently terminated without workers being paid salaries or end-of-service benefits. Workers reported being reliant on borrowing money from friends and family to buy food. Another worker told Equidem that because his employer had failed to renew iqama (work permits), workers were unable to access the public health system and workers had to buy their own medicine. The company also reportedly deducted salary from workers who took leave.</v>
      </c>
      <c r="I433" s="1" t="str">
        <f>IF([1]Allegations!K436="","",[1]Allegations!K436)</f>
        <v>Failing to renew visas;Health: General (including workplace health &amp; safety);Non-payment of Wages;Right to food</v>
      </c>
      <c r="J433" t="str">
        <f>IF([1]Allegations!C436="","",[1]Allegations!C436)</f>
        <v>Civil Works Co. (Employer)</v>
      </c>
      <c r="K433" t="str">
        <f>IF([1]Allegations!F436="","",[1]Allegations!F436)</f>
        <v>Construction</v>
      </c>
      <c r="L433" t="str">
        <f>IF([1]Allegations!G436="","",[1]Allegations!G436)</f>
        <v/>
      </c>
      <c r="M433" t="str">
        <f>IF([1]Allegations!H436="","",[1]Allegations!H436)</f>
        <v/>
      </c>
      <c r="N433" t="str">
        <f>IF([1]Allegations!I436="","",[1]Allegations!I436)</f>
        <v/>
      </c>
      <c r="O433" s="1" t="str">
        <f>IF([1]Allegations!J436="","",[1]Allegations!J436)</f>
        <v/>
      </c>
      <c r="P433" t="str">
        <f>IF([1]Allegations!N436="","",[1]Allegations!N436)</f>
        <v>Yes</v>
      </c>
      <c r="Q433" t="str">
        <f>IF([1]Allegations!O436="","",[1]Allegations!O436)</f>
        <v>Resource Centre</v>
      </c>
      <c r="R433" s="18" t="str">
        <f>IF(AND([1]Allegations!R436="",[1]Allegations!P436=""),"",IF(AND(NOT([1]Allegations!R436=""),[1]Allegations!P436=""),HYPERLINK([1]Allegations!R436),HYPERLINK([1]Allegations!P436)))</f>
        <v/>
      </c>
      <c r="S433" s="1" t="str">
        <f>IF([1]Allegations!Q436="","",[1]Allegations!Q436)</f>
        <v>None reported. Civil Works Co. did not respond to the Resource Centre.</v>
      </c>
      <c r="T433" t="str">
        <f t="shared" si="54"/>
        <v>x</v>
      </c>
      <c r="U433" t="str">
        <f t="shared" si="55"/>
        <v>x</v>
      </c>
      <c r="V433" t="str">
        <f t="shared" si="56"/>
        <v>x</v>
      </c>
      <c r="W433" t="str">
        <f t="shared" si="57"/>
        <v>x</v>
      </c>
      <c r="X433" t="str">
        <f t="shared" si="58"/>
        <v/>
      </c>
      <c r="Y433" t="str">
        <f t="shared" si="59"/>
        <v/>
      </c>
      <c r="Z433" t="str">
        <f t="shared" si="60"/>
        <v/>
      </c>
      <c r="AA433" s="1" t="str">
        <f t="shared" si="61"/>
        <v/>
      </c>
      <c r="AB433" s="19" t="str">
        <f t="shared" si="62"/>
        <v>Construction</v>
      </c>
    </row>
    <row r="434" spans="1:28" x14ac:dyDescent="0.25">
      <c r="A434" s="1">
        <f>[1]Allegations!V437</f>
        <v>2233</v>
      </c>
      <c r="B434" t="str">
        <f>IF([1]Allegations!S437="Location unknown","Location unknown",VLOOKUP([1]Allegations!S437,[1]!map_alpha2[#Data],2,FALSE))</f>
        <v>Saudi Arabia</v>
      </c>
      <c r="C434" s="17">
        <f>IF([1]Allegations!U437="","",[1]Allegations!U437)</f>
        <v>44013</v>
      </c>
      <c r="D434" s="18" t="str">
        <f>IF([1]Allegations!B437="","",HYPERLINK([1]Allegations!B437))</f>
        <v>https://www.business-humanrights.org/en/latest-news/the-cost-of-contagion-the-consequences-of-covid-19-for-migrant-workers-in-the-gulf-2/</v>
      </c>
      <c r="E434" t="str">
        <f>IF([1]Allegations!M437="","",[1]Allegations!M437)</f>
        <v>NGO</v>
      </c>
      <c r="F434" t="str">
        <f>IF([1]Allegations!L437="","",[1]Allegations!L437)</f>
        <v>Migrant &amp; immigrant workers (Unknown Number - Unknown Location - Construction)</v>
      </c>
      <c r="G434" t="str">
        <f>IF([1]Allegations!T437="","",[1]Allegations!T437)</f>
        <v>Number unknown</v>
      </c>
      <c r="H434" t="str">
        <f>IF([1]Allegations!X437="","",[1]Allegations!X437)</f>
        <v>In November 2020, NGO Equidem launched a report highlighting the impact of COVID-19 on migrant workers in Saudi Arabia, Qatar and UAE, based on 206 interviews with workers._x000D_
_x000D_
Equidem spoke with migrant workers employed by six subcontractors of construction giant Saudi Aramco - their employers had failed to pay wages owed before the pandemic, during or both. In one case, employees of Al Rashid Co. reported that the company fired workers for asking for their salary and did not pay either owed salary or benefit. Workers felt afraid to say anything to their employers and reported barely having enough money for food._x000D_
_x000D_
The worker did report that the company gave workers information on infection control but did not provide workers with safety kits including masks which they had to buy with their own money.</v>
      </c>
      <c r="I434" s="1" t="str">
        <f>IF([1]Allegations!K437="","",[1]Allegations!K437)</f>
        <v>Health: General (including workplace health &amp; safety);Intimidation &amp; Threats;Non-payment of Wages;Right to food;Unfair Dismissal</v>
      </c>
      <c r="J434" t="str">
        <f>IF([1]Allegations!C437="","",[1]Allegations!C437)</f>
        <v>Al Rashid Trading &amp; Contracting (Employer);Saudi Aramco (Client)</v>
      </c>
      <c r="K434" t="str">
        <f>IF([1]Allegations!F437="","",[1]Allegations!F437)</f>
        <v>Construction;Oil, gas &amp; coal</v>
      </c>
      <c r="L434" t="str">
        <f>IF([1]Allegations!G437="","",[1]Allegations!G437)</f>
        <v/>
      </c>
      <c r="M434" t="str">
        <f>IF([1]Allegations!H437="","",[1]Allegations!H437)</f>
        <v/>
      </c>
      <c r="N434" t="str">
        <f>IF([1]Allegations!I437="","",[1]Allegations!I437)</f>
        <v/>
      </c>
      <c r="O434" s="1" t="str">
        <f>IF([1]Allegations!J437="","",[1]Allegations!J437)</f>
        <v/>
      </c>
      <c r="P434" t="str">
        <f>IF([1]Allegations!N437="","",[1]Allegations!N437)</f>
        <v>Yes</v>
      </c>
      <c r="Q434" t="str">
        <f>IF([1]Allegations!O437="","",[1]Allegations!O437)</f>
        <v>Resource Centre; Equidem</v>
      </c>
      <c r="R434" s="18" t="str">
        <f>IF(AND([1]Allegations!R437="",[1]Allegations!P437=""),"",IF(AND(NOT([1]Allegations!R437=""),[1]Allegations!P437=""),HYPERLINK([1]Allegations!R437),HYPERLINK([1]Allegations!P437)))</f>
        <v/>
      </c>
      <c r="S434" s="1" t="str">
        <f>IF([1]Allegations!Q437="","",[1]Allegations!Q437)</f>
        <v>None of the subcontractors replied to Equidem's sharing the findings; Saudi Aramco did provide a response. The Resource Centre also invited Al Rashid to respond to the report; they did not.</v>
      </c>
      <c r="T434" t="str">
        <f t="shared" si="54"/>
        <v>x</v>
      </c>
      <c r="U434" t="str">
        <f t="shared" si="55"/>
        <v/>
      </c>
      <c r="V434" t="str">
        <f t="shared" si="56"/>
        <v>x</v>
      </c>
      <c r="W434" t="str">
        <f t="shared" si="57"/>
        <v>x</v>
      </c>
      <c r="X434" t="str">
        <f t="shared" si="58"/>
        <v>x</v>
      </c>
      <c r="Y434" t="str">
        <f t="shared" si="59"/>
        <v/>
      </c>
      <c r="Z434" t="str">
        <f t="shared" si="60"/>
        <v/>
      </c>
      <c r="AA434" s="1" t="str">
        <f t="shared" si="61"/>
        <v/>
      </c>
      <c r="AB434" s="19" t="str">
        <f t="shared" si="62"/>
        <v>Construction;Oil, gas &amp; coal</v>
      </c>
    </row>
    <row r="435" spans="1:28" x14ac:dyDescent="0.25">
      <c r="A435" s="1">
        <f>[1]Allegations!V438</f>
        <v>2708</v>
      </c>
      <c r="B435" t="str">
        <f>IF([1]Allegations!S438="Location unknown","Location unknown",VLOOKUP([1]Allegations!S438,[1]!map_alpha2[#Data],2,FALSE))</f>
        <v>Saudi Arabia</v>
      </c>
      <c r="C435" s="17">
        <f>IF([1]Allegations!U438="","",[1]Allegations!U438)</f>
        <v>44013</v>
      </c>
      <c r="D435" s="18" t="str">
        <f>IF([1]Allegations!B438="","",HYPERLINK([1]Allegations!B438))</f>
        <v>https://www.business-humanrights.org/en/latest-news/the-cost-of-contagion-the-consequences-of-covid-19-for-migrant-workers-in-the-gulf-2/</v>
      </c>
      <c r="E435" t="str">
        <f>IF([1]Allegations!M438="","",[1]Allegations!M438)</f>
        <v>NGO</v>
      </c>
      <c r="F435" t="str">
        <f>IF([1]Allegations!L438="","",[1]Allegations!L438)</f>
        <v>Migrant &amp; immigrant workers (500 - Unknown Location - Technology, telecom &amp; electronics)</v>
      </c>
      <c r="G435">
        <f>IF([1]Allegations!T438="","",[1]Allegations!T438)</f>
        <v>500</v>
      </c>
      <c r="H435" t="str">
        <f>IF([1]Allegations!X438="","",[1]Allegations!X438)</f>
        <v>"In November 2020, NGO Equidem launched a report highlighting the impact of COVID-19 on migrant workers in Saudi Arabia, Qatar and UAE, based on 206 interviews with workers._x000D_
_x000D_
Workers with Al Jeraisy Group told Equidem the company fired up to 500 workers and did not grant them owed salary or end-of-service benefits. The workers report they were forced to sign a letter that was only in Arabic - they believe it was a resignation letter. Other workers who remained in the camp at the time were stranded without pay and did not have money to buy food._x000D_
_x000D_
One construction worker employed by the company raised concerns regarding the impossibility of social distancing at their labour camp and infection risks of crowded accommodation._x000D_
_x000D_
Workers who were returning to their home countries were not provided with PPE, despite being unable to return without them. One worker told Equidem that he had to borrow money from friends to do so."</v>
      </c>
      <c r="I435" s="1" t="str">
        <f>IF([1]Allegations!K438="","",[1]Allegations!K438)</f>
        <v>COVID-19;Health: General (including workplace health &amp; safety);Non-payment of Wages;Precarious/unsuitable living conditions;Right to food</v>
      </c>
      <c r="J435" t="str">
        <f>IF([1]Allegations!C438="","",[1]Allegations!C438)</f>
        <v>Al Jeraisy (Employer)</v>
      </c>
      <c r="K435" t="str">
        <f>IF([1]Allegations!F438="","",[1]Allegations!F438)</f>
        <v>Construction</v>
      </c>
      <c r="L435" t="str">
        <f>IF([1]Allegations!G438="","",[1]Allegations!G438)</f>
        <v/>
      </c>
      <c r="M435" t="str">
        <f>IF([1]Allegations!H438="","",[1]Allegations!H438)</f>
        <v/>
      </c>
      <c r="N435" t="str">
        <f>IF([1]Allegations!I438="","",[1]Allegations!I438)</f>
        <v/>
      </c>
      <c r="O435" s="1" t="str">
        <f>IF([1]Allegations!J438="","",[1]Allegations!J438)</f>
        <v/>
      </c>
      <c r="P435" t="str">
        <f>IF([1]Allegations!N438="","",[1]Allegations!N438)</f>
        <v>Yes</v>
      </c>
      <c r="Q435" t="str">
        <f>IF([1]Allegations!O438="","",[1]Allegations!O438)</f>
        <v>Resource Centre</v>
      </c>
      <c r="R435" s="18" t="str">
        <f>IF(AND([1]Allegations!R438="",[1]Allegations!P438=""),"",IF(AND(NOT([1]Allegations!R438=""),[1]Allegations!P438=""),HYPERLINK([1]Allegations!R438),HYPERLINK([1]Allegations!P438)))</f>
        <v/>
      </c>
      <c r="S435" s="1" t="str">
        <f>IF([1]Allegations!Q438="","",[1]Allegations!Q438)</f>
        <v>None reported. Al Jeraisy did not respond to the Resource Centre.</v>
      </c>
      <c r="T435" t="str">
        <f t="shared" si="54"/>
        <v>x</v>
      </c>
      <c r="U435" t="str">
        <f t="shared" si="55"/>
        <v/>
      </c>
      <c r="V435" t="str">
        <f t="shared" si="56"/>
        <v>x</v>
      </c>
      <c r="W435" t="str">
        <f t="shared" si="57"/>
        <v>x</v>
      </c>
      <c r="X435" t="str">
        <f t="shared" si="58"/>
        <v/>
      </c>
      <c r="Y435" t="str">
        <f t="shared" si="59"/>
        <v/>
      </c>
      <c r="Z435" t="str">
        <f t="shared" si="60"/>
        <v/>
      </c>
      <c r="AA435" s="1" t="str">
        <f t="shared" si="61"/>
        <v/>
      </c>
      <c r="AB435" s="19" t="str">
        <f t="shared" si="62"/>
        <v>Construction</v>
      </c>
    </row>
    <row r="436" spans="1:28" x14ac:dyDescent="0.25">
      <c r="A436" s="1">
        <f>[1]Allegations!V439</f>
        <v>2590</v>
      </c>
      <c r="B436" t="str">
        <f>IF([1]Allegations!S439="Location unknown","Location unknown",VLOOKUP([1]Allegations!S439,[1]!map_alpha2[#Data],2,FALSE))</f>
        <v>Qatar</v>
      </c>
      <c r="C436" s="17">
        <f>IF([1]Allegations!U439="","",[1]Allegations!U439)</f>
        <v>43891</v>
      </c>
      <c r="D436" s="18" t="str">
        <f>IF([1]Allegations!B439="","",HYPERLINK([1]Allegations!B439))</f>
        <v>https://www.business-humanrights.org/en/latest-news/the-cost-of-contagion-the-consequences-of-covid-19-for-migrant-workers-in-the-gulf-2/</v>
      </c>
      <c r="E436" t="str">
        <f>IF([1]Allegations!M439="","",[1]Allegations!M439)</f>
        <v>NGO</v>
      </c>
      <c r="F436" t="str">
        <f>IF([1]Allegations!L439="","",[1]Allegations!L439)</f>
        <v>Migrant &amp; immigrant workers (Unknown Number - NP - Cleaning &amp; maintenance)</v>
      </c>
      <c r="G436" t="str">
        <f>IF([1]Allegations!T439="","",[1]Allegations!T439)</f>
        <v>Number unknown</v>
      </c>
      <c r="H436" t="str">
        <f>IF([1]Allegations!X439="","",[1]Allegations!X439)</f>
        <v>In November 2020, NGO Equidem launched a report highlighting the impact of COVID-19 on migrant workers in Saudi Arabia, Qatar and UAE, based on 206 interviews with workers. One Nepalese national working as a cleaner at Offroad Group WLL said  that he and his colleagues were not able to negotiate with their employer about whether to take unpaid leave or not despite the Qatar legal requirement, and that he had been left without money for himself and to send home to family.</v>
      </c>
      <c r="I436" s="1" t="str">
        <f>IF([1]Allegations!K439="","",[1]Allegations!K439)</f>
        <v>Non-payment of Wages</v>
      </c>
      <c r="J436" t="str">
        <f>IF([1]Allegations!C439="","",[1]Allegations!C439)</f>
        <v>Offroad Group (Employer)</v>
      </c>
      <c r="K436" t="str">
        <f>IF([1]Allegations!F439="","",[1]Allegations!F439)</f>
        <v>Cleaning &amp; maintenance</v>
      </c>
      <c r="L436" t="str">
        <f>IF([1]Allegations!G439="","",[1]Allegations!G439)</f>
        <v/>
      </c>
      <c r="M436" t="str">
        <f>IF([1]Allegations!H439="","",[1]Allegations!H439)</f>
        <v/>
      </c>
      <c r="N436" t="str">
        <f>IF([1]Allegations!I439="","",[1]Allegations!I439)</f>
        <v/>
      </c>
      <c r="O436" s="1" t="str">
        <f>IF([1]Allegations!J439="","",[1]Allegations!J439)</f>
        <v/>
      </c>
      <c r="P436" t="str">
        <f>IF([1]Allegations!N439="","",[1]Allegations!N439)</f>
        <v>Yes</v>
      </c>
      <c r="Q436" t="str">
        <f>IF([1]Allegations!O439="","",[1]Allegations!O439)</f>
        <v>Resource Centre</v>
      </c>
      <c r="R436" s="18" t="str">
        <f>IF(AND([1]Allegations!R439="",[1]Allegations!P439=""),"",IF(AND(NOT([1]Allegations!R439=""),[1]Allegations!P439=""),HYPERLINK([1]Allegations!R439),HYPERLINK([1]Allegations!P439)))</f>
        <v>https://www.business-humanrights.org/en/latest-news/ngo-report-finds-gulf-govts-covid-19-response-puts-thousands-of-migrant-workers-at-risk-of-racial-discrimination-labour-abuses/</v>
      </c>
      <c r="S436" s="1" t="str">
        <f>IF([1]Allegations!Q439="","",[1]Allegations!Q439)</f>
        <v>None reported. Offroad did not respond to the Resource Centre's request for comment.</v>
      </c>
      <c r="T436" t="str">
        <f t="shared" si="54"/>
        <v>x</v>
      </c>
      <c r="U436" t="str">
        <f t="shared" si="55"/>
        <v/>
      </c>
      <c r="V436" t="str">
        <f t="shared" si="56"/>
        <v/>
      </c>
      <c r="W436" t="str">
        <f t="shared" si="57"/>
        <v/>
      </c>
      <c r="X436" t="str">
        <f t="shared" si="58"/>
        <v/>
      </c>
      <c r="Y436" t="str">
        <f t="shared" si="59"/>
        <v/>
      </c>
      <c r="Z436" t="str">
        <f t="shared" si="60"/>
        <v/>
      </c>
      <c r="AA436" s="1" t="str">
        <f t="shared" si="61"/>
        <v/>
      </c>
      <c r="AB436" s="19" t="str">
        <f t="shared" si="62"/>
        <v>Cleaning &amp; maintenance</v>
      </c>
    </row>
    <row r="437" spans="1:28" x14ac:dyDescent="0.25">
      <c r="A437" s="1">
        <f>[1]Allegations!V440</f>
        <v>2320</v>
      </c>
      <c r="B437" t="str">
        <f>IF([1]Allegations!S440="Location unknown","Location unknown",VLOOKUP([1]Allegations!S440,[1]!map_alpha2[#Data],2,FALSE))</f>
        <v>Qatar</v>
      </c>
      <c r="C437" s="17">
        <f>IF([1]Allegations!U440="","",[1]Allegations!U440)</f>
        <v>43891</v>
      </c>
      <c r="D437" s="18" t="str">
        <f>IF([1]Allegations!B440="","",HYPERLINK([1]Allegations!B440))</f>
        <v>https://www.business-humanrights.org/en/latest-news/the-cost-of-contagion-the-consequences-of-covid-19-for-migrant-workers-in-the-gulf-2/</v>
      </c>
      <c r="E437" t="str">
        <f>IF([1]Allegations!M440="","",[1]Allegations!M440)</f>
        <v>NGO</v>
      </c>
      <c r="F437" t="str">
        <f>IF([1]Allegations!L440="","",[1]Allegations!L440)</f>
        <v>Migrant &amp; immigrant workers (Unknown Number - NP - Construction)</v>
      </c>
      <c r="G437" t="str">
        <f>IF([1]Allegations!T440="","",[1]Allegations!T440)</f>
        <v>Number unknown</v>
      </c>
      <c r="H437" t="str">
        <f>IF([1]Allegations!X440="","",[1]Allegations!X440)</f>
        <v>In November 2020, NGO Equidem launched a report highlighting the impact of COVID-19 on migrant workers in Saudi Arabia, Qatar and UAE, based on 206 interviews with workers. A Nepalese national working as a labourer at Imar Trading and Contracting, said that his employer had failed to take even the most basic preventative measures to reduce COVID-19 infection at their workplaces. He told Equidem, “The company has not given us workers the basic essentials such as masks and hand sanitizers. "It is an essential tool to prevent spreading the infection" he said. Staff of Imar Trading and Contracting also  told Equidem that their employer had not provided any information about the virus. A laundry cleaner said: “No one has explained what COVID-19 is and how to reduce the risk of infection. I have got information on my own by searching the internet or through social media,”</v>
      </c>
      <c r="I437" s="1" t="str">
        <f>IF([1]Allegations!K440="","",[1]Allegations!K440)</f>
        <v>Health: General (including workplace health &amp; safety)</v>
      </c>
      <c r="J437" t="str">
        <f>IF([1]Allegations!C440="","",[1]Allegations!C440)</f>
        <v>Imar Trading &amp; Contracting (Employer)</v>
      </c>
      <c r="K437" t="str">
        <f>IF([1]Allegations!F440="","",[1]Allegations!F440)</f>
        <v>Construction</v>
      </c>
      <c r="L437" t="str">
        <f>IF([1]Allegations!G440="","",[1]Allegations!G440)</f>
        <v/>
      </c>
      <c r="M437" t="str">
        <f>IF([1]Allegations!H440="","",[1]Allegations!H440)</f>
        <v/>
      </c>
      <c r="N437" t="str">
        <f>IF([1]Allegations!I440="","",[1]Allegations!I440)</f>
        <v/>
      </c>
      <c r="O437" s="1" t="str">
        <f>IF([1]Allegations!J440="","",[1]Allegations!J440)</f>
        <v/>
      </c>
      <c r="P437" t="str">
        <f>IF([1]Allegations!N440="","",[1]Allegations!N440)</f>
        <v>Yes</v>
      </c>
      <c r="Q437" t="str">
        <f>IF([1]Allegations!O440="","",[1]Allegations!O440)</f>
        <v>Resource Centre</v>
      </c>
      <c r="R437" s="18" t="str">
        <f>IF(AND([1]Allegations!R440="",[1]Allegations!P440=""),"",IF(AND(NOT([1]Allegations!R440=""),[1]Allegations!P440=""),HYPERLINK([1]Allegations!R440),HYPERLINK([1]Allegations!P440)))</f>
        <v>https://www.business-humanrights.org/en/latest-news/ngo-report-finds-gulf-govts-covid-19-response-puts-thousands-of-migrant-workers-at-risk-of-racial-discrimination-labour-abuses/</v>
      </c>
      <c r="S437" s="1" t="str">
        <f>IF([1]Allegations!Q440="","",[1]Allegations!Q440)</f>
        <v>None reported. Imar's response to the Resource Centre can be read in full.</v>
      </c>
      <c r="T437" t="str">
        <f t="shared" si="54"/>
        <v/>
      </c>
      <c r="U437" t="str">
        <f t="shared" si="55"/>
        <v/>
      </c>
      <c r="V437" t="str">
        <f t="shared" si="56"/>
        <v>x</v>
      </c>
      <c r="W437" t="str">
        <f t="shared" si="57"/>
        <v/>
      </c>
      <c r="X437" t="str">
        <f t="shared" si="58"/>
        <v/>
      </c>
      <c r="Y437" t="str">
        <f t="shared" si="59"/>
        <v/>
      </c>
      <c r="Z437" t="str">
        <f t="shared" si="60"/>
        <v/>
      </c>
      <c r="AA437" s="1" t="str">
        <f t="shared" si="61"/>
        <v/>
      </c>
      <c r="AB437" s="19" t="str">
        <f t="shared" si="62"/>
        <v>Construction</v>
      </c>
    </row>
    <row r="438" spans="1:28" x14ac:dyDescent="0.25">
      <c r="A438" s="1">
        <f>[1]Allegations!V441</f>
        <v>2327</v>
      </c>
      <c r="B438" t="str">
        <f>IF([1]Allegations!S441="Location unknown","Location unknown",VLOOKUP([1]Allegations!S441,[1]!map_alpha2[#Data],2,FALSE))</f>
        <v>Qatar</v>
      </c>
      <c r="C438" s="17">
        <f>IF([1]Allegations!U441="","",[1]Allegations!U441)</f>
        <v>43891</v>
      </c>
      <c r="D438" s="18" t="str">
        <f>IF([1]Allegations!B441="","",HYPERLINK([1]Allegations!B441))</f>
        <v>https://www.business-humanrights.org/en/latest-news/the-cost-of-contagion-the-consequences-of-covid-19-for-migrant-workers-in-the-gulf-2/</v>
      </c>
      <c r="E438" t="str">
        <f>IF([1]Allegations!M441="","",[1]Allegations!M441)</f>
        <v>NGO</v>
      </c>
      <c r="F438" t="str">
        <f>IF([1]Allegations!L441="","",[1]Allegations!L441)</f>
        <v>Migrant &amp; immigrant workers (Unknown Number - IN - Construction);Migrant &amp; immigrant workers (Unknown Number - Unknown Location - Construction)</v>
      </c>
      <c r="G438" t="str">
        <f>IF([1]Allegations!T441="","",[1]Allegations!T441)</f>
        <v>Number unknown</v>
      </c>
      <c r="H438" t="str">
        <f>IF([1]Allegations!X441="","",[1]Allegations!X441)</f>
        <v>In November 2020, NGO Equidem launched a report highlighting the impact of COVID-19 on migrant workers in Saudi Arabia, Qatar and UAE, based on 206 interviews with workers.  Workers made a number of allegations against Al Darwish.   One worker with 18 years service said at the start of lockdown the company sent him home without pay for the last 2 months and final salary benefits.  They told him they would pay once he was back in India but have not and are not replying to attempts by the worker to get payment.  They report up to 2000 workers had been terminated by the company and most did not get their entitlements.  Another worker said: "The situation is very bad here. There is no space to social distance. My friends said that there are 8-10 people in each room right now. There is a line to go to toilets to baths and wash clothes. The food is available from the canteen, which is always crowded, and there is no proper sanitation there". Another  worker for Al Darwish Engineering said: "There are about four thousand people living in this camp. When the lockdown first stared, the situation here was very bad. No one followed any social distancing. There were 8-10 people in a room. There are toilets, bathrooms and laundry in one place. It was always crowded. The dining area too was very crowded. The number of people has significantly decreased now since the company fired more than thousand workers."  Workers also reported being unable to access medical services one said that workers try never to go to hospital and that if they see a doctor the company deducts a day's pay.  If they do see a doctor they are charged for tests even though they have a medical card.  The company also failed to provide adequate information to workers. Another said: “The company did not provide us any information on how to avoid infection, what safety measures to take or what to do in case anyone is infected. I feel like the reason I got infected is due to the lack of information."</v>
      </c>
      <c r="I438" s="1" t="str">
        <f>IF([1]Allegations!K441="","",[1]Allegations!K441)</f>
        <v>Health: General (including workplace health &amp; safety);Non-payment of Wages;Precarious/unsuitable living conditions;Unfair Dismissal</v>
      </c>
      <c r="J438" t="str">
        <f>IF([1]Allegations!C441="","",[1]Allegations!C441)</f>
        <v>Al Darwish Engineering (Employer)</v>
      </c>
      <c r="K438" t="str">
        <f>IF([1]Allegations!F441="","",[1]Allegations!F441)</f>
        <v>Construction;Engineering</v>
      </c>
      <c r="L438" t="str">
        <f>IF([1]Allegations!G441="","",[1]Allegations!G441)</f>
        <v/>
      </c>
      <c r="M438" t="str">
        <f>IF([1]Allegations!H441="","",[1]Allegations!H441)</f>
        <v/>
      </c>
      <c r="N438" t="str">
        <f>IF([1]Allegations!I441="","",[1]Allegations!I441)</f>
        <v/>
      </c>
      <c r="O438" s="1" t="str">
        <f>IF([1]Allegations!J441="","",[1]Allegations!J441)</f>
        <v/>
      </c>
      <c r="P438" t="str">
        <f>IF([1]Allegations!N441="","",[1]Allegations!N441)</f>
        <v>Yes</v>
      </c>
      <c r="Q438" t="str">
        <f>IF([1]Allegations!O441="","",[1]Allegations!O441)</f>
        <v>Resource Centre</v>
      </c>
      <c r="R438" s="18" t="str">
        <f>IF(AND([1]Allegations!R441="",[1]Allegations!P441=""),"",IF(AND(NOT([1]Allegations!R441=""),[1]Allegations!P441=""),HYPERLINK([1]Allegations!R441),HYPERLINK([1]Allegations!P441)))</f>
        <v/>
      </c>
      <c r="S438" s="1" t="str">
        <f>IF([1]Allegations!Q441="","",[1]Allegations!Q441)</f>
        <v>None reported - Al Darwish did not respond to the Resource Centre.</v>
      </c>
      <c r="T438" t="str">
        <f t="shared" si="54"/>
        <v>x</v>
      </c>
      <c r="U438" t="str">
        <f t="shared" si="55"/>
        <v/>
      </c>
      <c r="V438" t="str">
        <f t="shared" si="56"/>
        <v>x</v>
      </c>
      <c r="W438" t="str">
        <f t="shared" si="57"/>
        <v>x</v>
      </c>
      <c r="X438" t="str">
        <f t="shared" si="58"/>
        <v/>
      </c>
      <c r="Y438" t="str">
        <f t="shared" si="59"/>
        <v/>
      </c>
      <c r="Z438" t="str">
        <f t="shared" si="60"/>
        <v/>
      </c>
      <c r="AA438" s="1" t="str">
        <f t="shared" si="61"/>
        <v/>
      </c>
      <c r="AB438" s="19" t="str">
        <f t="shared" si="62"/>
        <v>Construction;Engineering</v>
      </c>
    </row>
    <row r="439" spans="1:28" x14ac:dyDescent="0.25">
      <c r="A439" s="1">
        <f>[1]Allegations!V442</f>
        <v>2554</v>
      </c>
      <c r="B439" t="str">
        <f>IF([1]Allegations!S442="Location unknown","Location unknown",VLOOKUP([1]Allegations!S442,[1]!map_alpha2[#Data],2,FALSE))</f>
        <v>Qatar</v>
      </c>
      <c r="C439" s="17">
        <f>IF([1]Allegations!U442="","",[1]Allegations!U442)</f>
        <v>44547</v>
      </c>
      <c r="D439" s="18" t="str">
        <f>IF([1]Allegations!B442="","",HYPERLINK([1]Allegations!B442))</f>
        <v>https://www.business-humanrights.org/en/latest-news/qatar-2022-world-cup-mee-speaks-to-hospitality-construction-workers-some-praise-access-to-healthcare-while-others-are-improperly-paid-cannot-change-jobs/</v>
      </c>
      <c r="E439" t="str">
        <f>IF([1]Allegations!M442="","",[1]Allegations!M442)</f>
        <v>News outlet</v>
      </c>
      <c r="F439" t="str">
        <f>IF([1]Allegations!L442="","",[1]Allegations!L442)</f>
        <v>Migrant &amp; immigrant workers (1 - Unknown Location - Hospitality)</v>
      </c>
      <c r="G439">
        <f>IF([1]Allegations!T442="","",[1]Allegations!T442)</f>
        <v>1</v>
      </c>
      <c r="H439" t="str">
        <f>IF([1]Allegations!X442="","",[1]Allegations!X442)</f>
        <v>News outlet Middle East Eye brought forward suspicions on the readiness of Qatar to host the World Cup given their track record with human rights abuses in an article entitled "Is Qatar Ready to Host the World Cup?".  One hospitality worker told MEE that their passport was being held by their employer, illegal under the new labour reforms.</v>
      </c>
      <c r="I439" s="1" t="str">
        <f>IF([1]Allegations!K442="","",[1]Allegations!K442)</f>
        <v>Withholding Passports</v>
      </c>
      <c r="J439" t="str">
        <f>IF([1]Allegations!C442="","",[1]Allegations!C442)</f>
        <v/>
      </c>
      <c r="K439" t="str">
        <f>IF([1]Allegations!F442="","",[1]Allegations!F442)</f>
        <v/>
      </c>
      <c r="L439" t="str">
        <f>IF([1]Allegations!G442="","",[1]Allegations!G442)</f>
        <v/>
      </c>
      <c r="M439" t="str">
        <f>IF([1]Allegations!H442="","",[1]Allegations!H442)</f>
        <v/>
      </c>
      <c r="N439" t="str">
        <f>IF([1]Allegations!I442="","",[1]Allegations!I442)</f>
        <v/>
      </c>
      <c r="O439" s="1" t="str">
        <f>IF([1]Allegations!J442="","",[1]Allegations!J442)</f>
        <v>Not Reported (Employer - Hospitality)</v>
      </c>
      <c r="P439" t="str">
        <f>IF([1]Allegations!N442="","",[1]Allegations!N442)</f>
        <v>No</v>
      </c>
      <c r="Q439" t="str">
        <f>IF([1]Allegations!O442="","",[1]Allegations!O442)</f>
        <v/>
      </c>
      <c r="R439" s="18" t="str">
        <f>IF(AND([1]Allegations!R442="",[1]Allegations!P442=""),"",IF(AND(NOT([1]Allegations!R442=""),[1]Allegations!P442=""),HYPERLINK([1]Allegations!R442),HYPERLINK([1]Allegations!P442)))</f>
        <v/>
      </c>
      <c r="S439" s="1" t="str">
        <f>IF([1]Allegations!Q442="","",[1]Allegations!Q442)</f>
        <v>None reported.</v>
      </c>
      <c r="T439" t="str">
        <f t="shared" si="54"/>
        <v/>
      </c>
      <c r="U439" t="str">
        <f t="shared" si="55"/>
        <v>x</v>
      </c>
      <c r="V439" t="str">
        <f t="shared" si="56"/>
        <v/>
      </c>
      <c r="W439" t="str">
        <f t="shared" si="57"/>
        <v/>
      </c>
      <c r="X439" t="str">
        <f t="shared" si="58"/>
        <v/>
      </c>
      <c r="Y439" t="str">
        <f t="shared" si="59"/>
        <v/>
      </c>
      <c r="Z439" t="str">
        <f t="shared" si="60"/>
        <v/>
      </c>
      <c r="AA439" s="1" t="str">
        <f t="shared" si="61"/>
        <v/>
      </c>
      <c r="AB439" s="19" t="str">
        <f t="shared" si="62"/>
        <v>Hospitality</v>
      </c>
    </row>
    <row r="440" spans="1:28" x14ac:dyDescent="0.25">
      <c r="A440" s="1">
        <f>[1]Allegations!V443</f>
        <v>2553</v>
      </c>
      <c r="B440" t="str">
        <f>IF([1]Allegations!S443="Location unknown","Location unknown",VLOOKUP([1]Allegations!S443,[1]!map_alpha2[#Data],2,FALSE))</f>
        <v>Qatar</v>
      </c>
      <c r="C440" s="17">
        <f>IF([1]Allegations!U443="","",[1]Allegations!U443)</f>
        <v>44547</v>
      </c>
      <c r="D440" s="18" t="str">
        <f>IF([1]Allegations!B443="","",HYPERLINK([1]Allegations!B443))</f>
        <v>https://www.business-humanrights.org/en/latest-news/qatar-2022-world-cup-mee-speaks-to-hospitality-construction-workers-some-praise-access-to-healthcare-while-others-are-improperly-paid-cannot-change-jobs/</v>
      </c>
      <c r="E440" t="str">
        <f>IF([1]Allegations!M443="","",[1]Allegations!M443)</f>
        <v>News outlet</v>
      </c>
      <c r="F440" t="str">
        <f>IF([1]Allegations!L443="","",[1]Allegations!L443)</f>
        <v>Migrant &amp; immigrant workers (1 - Unknown Location - Construction)</v>
      </c>
      <c r="G440">
        <f>IF([1]Allegations!T443="","",[1]Allegations!T443)</f>
        <v>1</v>
      </c>
      <c r="H440" t="str">
        <f>IF([1]Allegations!X443="","",[1]Allegations!X443)</f>
        <v>News outlet Middle East Eye brought forward suspicions on the readiness of Qatar to host the World Cup given their track record with human rights abuses in an article entitled "Is Qatar Ready to Host the World Cup?".  One construction worker told MEE that their passport was being held by their employer, illegal under the new labour reforms.</v>
      </c>
      <c r="I440" s="1" t="str">
        <f>IF([1]Allegations!K443="","",[1]Allegations!K443)</f>
        <v>Withholding Passports</v>
      </c>
      <c r="J440" t="str">
        <f>IF([1]Allegations!C443="","",[1]Allegations!C443)</f>
        <v/>
      </c>
      <c r="K440" t="str">
        <f>IF([1]Allegations!F443="","",[1]Allegations!F443)</f>
        <v/>
      </c>
      <c r="L440" t="str">
        <f>IF([1]Allegations!G443="","",[1]Allegations!G443)</f>
        <v/>
      </c>
      <c r="M440" t="str">
        <f>IF([1]Allegations!H443="","",[1]Allegations!H443)</f>
        <v/>
      </c>
      <c r="N440" t="str">
        <f>IF([1]Allegations!I443="","",[1]Allegations!I443)</f>
        <v/>
      </c>
      <c r="O440" s="1" t="str">
        <f>IF([1]Allegations!J443="","",[1]Allegations!J443)</f>
        <v>Not Reported (Employer - Construction)</v>
      </c>
      <c r="P440" t="str">
        <f>IF([1]Allegations!N443="","",[1]Allegations!N443)</f>
        <v>No</v>
      </c>
      <c r="Q440" t="str">
        <f>IF([1]Allegations!O443="","",[1]Allegations!O443)</f>
        <v/>
      </c>
      <c r="R440" s="18" t="str">
        <f>IF(AND([1]Allegations!R443="",[1]Allegations!P443=""),"",IF(AND(NOT([1]Allegations!R443=""),[1]Allegations!P443=""),HYPERLINK([1]Allegations!R443),HYPERLINK([1]Allegations!P443)))</f>
        <v/>
      </c>
      <c r="S440" s="1" t="str">
        <f>IF([1]Allegations!Q443="","",[1]Allegations!Q443)</f>
        <v>None reported.</v>
      </c>
      <c r="T440" t="str">
        <f t="shared" si="54"/>
        <v/>
      </c>
      <c r="U440" t="str">
        <f t="shared" si="55"/>
        <v>x</v>
      </c>
      <c r="V440" t="str">
        <f t="shared" si="56"/>
        <v/>
      </c>
      <c r="W440" t="str">
        <f t="shared" si="57"/>
        <v/>
      </c>
      <c r="X440" t="str">
        <f t="shared" si="58"/>
        <v/>
      </c>
      <c r="Y440" t="str">
        <f t="shared" si="59"/>
        <v/>
      </c>
      <c r="Z440" t="str">
        <f t="shared" si="60"/>
        <v/>
      </c>
      <c r="AA440" s="1" t="str">
        <f t="shared" si="61"/>
        <v/>
      </c>
      <c r="AB440" s="19" t="str">
        <f t="shared" si="62"/>
        <v>Construction</v>
      </c>
    </row>
    <row r="441" spans="1:28" x14ac:dyDescent="0.25">
      <c r="A441" s="1">
        <f>[1]Allegations!V444</f>
        <v>2555</v>
      </c>
      <c r="B441" t="str">
        <f>IF([1]Allegations!S444="Location unknown","Location unknown",VLOOKUP([1]Allegations!S444,[1]!map_alpha2[#Data],2,FALSE))</f>
        <v>Qatar</v>
      </c>
      <c r="C441" s="17">
        <f>IF([1]Allegations!U444="","",[1]Allegations!U444)</f>
        <v>44547</v>
      </c>
      <c r="D441" s="18" t="str">
        <f>IF([1]Allegations!B444="","",HYPERLINK([1]Allegations!B444))</f>
        <v>https://www.business-humanrights.org/en/latest-news/qatar-2022-world-cup-mee-speaks-to-hospitality-construction-workers-some-praise-access-to-healthcare-while-others-are-improperly-paid-cannot-change-jobs/</v>
      </c>
      <c r="E441" t="str">
        <f>IF([1]Allegations!M444="","",[1]Allegations!M444)</f>
        <v>News outlet</v>
      </c>
      <c r="F441" t="str">
        <f>IF([1]Allegations!L444="","",[1]Allegations!L444)</f>
        <v>Migrant &amp; immigrant workers (1 - Unknown Location - Hotel)</v>
      </c>
      <c r="G441">
        <f>IF([1]Allegations!T444="","",[1]Allegations!T444)</f>
        <v>1</v>
      </c>
      <c r="H441" t="str">
        <f>IF([1]Allegations!X444="","",[1]Allegations!X444)</f>
        <v>News outlet Middle East Eye brought forward suspicions on the readiness of Qatar to host the World Cup given their track record with human rights abuses in an article entitled "Is Qatar Ready to Host the World Cup?".  One hotel worker told MEE that to earn the minimum wage he was being forced to work overtime hours without being compensated. He wanted to leave his job but his employer would not write him an adequate reference.</v>
      </c>
      <c r="I441" s="1" t="str">
        <f>IF([1]Allegations!K444="","",[1]Allegations!K444)</f>
        <v>Non-payment of Wages;Restricted Mobility</v>
      </c>
      <c r="J441" t="str">
        <f>IF([1]Allegations!C444="","",[1]Allegations!C444)</f>
        <v/>
      </c>
      <c r="K441" t="str">
        <f>IF([1]Allegations!F444="","",[1]Allegations!F444)</f>
        <v/>
      </c>
      <c r="L441" t="str">
        <f>IF([1]Allegations!G444="","",[1]Allegations!G444)</f>
        <v/>
      </c>
      <c r="M441" t="str">
        <f>IF([1]Allegations!H444="","",[1]Allegations!H444)</f>
        <v/>
      </c>
      <c r="N441" t="str">
        <f>IF([1]Allegations!I444="","",[1]Allegations!I444)</f>
        <v/>
      </c>
      <c r="O441" s="1" t="str">
        <f>IF([1]Allegations!J444="","",[1]Allegations!J444)</f>
        <v>Not Reported (Employer - Hotel)</v>
      </c>
      <c r="P441" t="str">
        <f>IF([1]Allegations!N444="","",[1]Allegations!N444)</f>
        <v>No</v>
      </c>
      <c r="Q441" t="str">
        <f>IF([1]Allegations!O444="","",[1]Allegations!O444)</f>
        <v/>
      </c>
      <c r="R441" s="18" t="str">
        <f>IF(AND([1]Allegations!R444="",[1]Allegations!P444=""),"",IF(AND(NOT([1]Allegations!R444=""),[1]Allegations!P444=""),HYPERLINK([1]Allegations!R444),HYPERLINK([1]Allegations!P444)))</f>
        <v/>
      </c>
      <c r="S441" s="1" t="str">
        <f>IF([1]Allegations!Q444="","",[1]Allegations!Q444)</f>
        <v>None reported.</v>
      </c>
      <c r="T441" t="str">
        <f t="shared" si="54"/>
        <v>x</v>
      </c>
      <c r="U441" t="str">
        <f t="shared" si="55"/>
        <v>x</v>
      </c>
      <c r="V441" t="str">
        <f t="shared" si="56"/>
        <v/>
      </c>
      <c r="W441" t="str">
        <f t="shared" si="57"/>
        <v/>
      </c>
      <c r="X441" t="str">
        <f t="shared" si="58"/>
        <v/>
      </c>
      <c r="Y441" t="str">
        <f t="shared" si="59"/>
        <v/>
      </c>
      <c r="Z441" t="str">
        <f t="shared" si="60"/>
        <v/>
      </c>
      <c r="AA441" s="1" t="str">
        <f t="shared" si="61"/>
        <v/>
      </c>
      <c r="AB441" s="19" t="str">
        <f t="shared" si="62"/>
        <v>Hotel</v>
      </c>
    </row>
    <row r="442" spans="1:28" x14ac:dyDescent="0.25">
      <c r="A442" s="1">
        <f>[1]Allegations!V445</f>
        <v>2759</v>
      </c>
      <c r="B442" t="str">
        <f>IF([1]Allegations!S445="Location unknown","Location unknown",VLOOKUP([1]Allegations!S445,[1]!map_alpha2[#Data],2,FALSE))</f>
        <v>Qatar</v>
      </c>
      <c r="C442" s="17">
        <f>IF([1]Allegations!U445="","",[1]Allegations!U445)</f>
        <v>44627</v>
      </c>
      <c r="D442" s="18" t="str">
        <f>IF([1]Allegations!B445="","",HYPERLINK([1]Allegations!B445))</f>
        <v>https://www.business-humanrights.org/en/latest-news/qatar-albateel-security-co-allegedly-involved-in-deceptive-recruitment-practices-wage-abuses-and-strenuous-working-conditions-of-migrant-workers/</v>
      </c>
      <c r="E442" t="str">
        <f>IF([1]Allegations!M445="","",[1]Allegations!M445)</f>
        <v>News outlet</v>
      </c>
      <c r="F442" t="str">
        <f>IF([1]Allegations!L445="","",[1]Allegations!L445)</f>
        <v>Migrant &amp; immigrant workers (1 - Africa - Security companies);Migrant &amp; immigrant workers (Unknown Number - KE - Security companies)</v>
      </c>
      <c r="G442" t="str">
        <f>IF([1]Allegations!T445="","",[1]Allegations!T445)</f>
        <v>Number unknown</v>
      </c>
      <c r="H442" t="str">
        <f>IF([1]Allegations!X445="","",[1]Allegations!X445)</f>
        <v>Interviews with migrant workers of Al Bateel Securicor, part of the Al Bateel Group revealed a number of alleged abuses including deceptive recruitment practices, charging of recruitment fees, failing to provide a health card so that workers could access the public health system, passport confiscation, harsh working conditions,  excessive working hours, very low wages, threats to remove a worker from accommodation and terminate his Qatar ID in response to complaints regarding treatment.  Finally it is also alleged that In February, a Kenyan security guard of  Al Bateel Securicor died from a heart attack.  One of the workers  worked in the Aspire Zone as a security guard</v>
      </c>
      <c r="I442" s="1" t="str">
        <f>IF([1]Allegations!K445="","",[1]Allegations!K445)</f>
        <v>Contract Substitution;Deaths;Failing to renew visas;Health: General (including workplace health &amp; safety);Intimidation &amp; Threats;Precarious/unsuitable living conditions;Recruitment Fees;Restricted Mobility;Very Low Wages</v>
      </c>
      <c r="J442" t="str">
        <f>IF([1]Allegations!C445="","",[1]Allegations!C445)</f>
        <v>AlBateel Group (Employer)</v>
      </c>
      <c r="K442" t="str">
        <f>IF([1]Allegations!F445="","",[1]Allegations!F445)</f>
        <v>Catering &amp; food services;Construction;Oil, gas &amp; coal;Security companies</v>
      </c>
      <c r="L442" t="str">
        <f>IF([1]Allegations!G445="","",[1]Allegations!G445)</f>
        <v>Aspire Zone - Doha Sports City (Unknown)</v>
      </c>
      <c r="M442" t="str">
        <f>IF([1]Allegations!H445="","",[1]Allegations!H445)</f>
        <v>Doha</v>
      </c>
      <c r="N442" t="str">
        <f>IF([1]Allegations!I445="","",[1]Allegations!I445)</f>
        <v>Sports and venues</v>
      </c>
      <c r="O442" s="1" t="str">
        <f>IF([1]Allegations!J445="","",[1]Allegations!J445)</f>
        <v/>
      </c>
      <c r="P442" t="str">
        <f>IF([1]Allegations!N445="","",[1]Allegations!N445)</f>
        <v>Yes</v>
      </c>
      <c r="Q442" t="str">
        <f>IF([1]Allegations!O445="","",[1]Allegations!O445)</f>
        <v>Journalist</v>
      </c>
      <c r="R442" s="18" t="str">
        <f>IF(AND([1]Allegations!R445="",[1]Allegations!P445=""),"",IF(AND(NOT([1]Allegations!R445=""),[1]Allegations!P445=""),HYPERLINK([1]Allegations!R445),HYPERLINK([1]Allegations!P445)))</f>
        <v>https://www.newframe.com/the-human-cost-of-the-qatar-world-cup%EF%BF%BC/</v>
      </c>
      <c r="S442" s="1" t="str">
        <f>IF([1]Allegations!Q445="","",[1]Allegations!Q445)</f>
        <v>The company declined to comment.</v>
      </c>
      <c r="T442" t="str">
        <f t="shared" si="54"/>
        <v>x</v>
      </c>
      <c r="U442" t="str">
        <f t="shared" si="55"/>
        <v>x</v>
      </c>
      <c r="V442" t="str">
        <f t="shared" si="56"/>
        <v>x</v>
      </c>
      <c r="W442" t="str">
        <f t="shared" si="57"/>
        <v>x</v>
      </c>
      <c r="X442" t="str">
        <f t="shared" si="58"/>
        <v>x</v>
      </c>
      <c r="Y442" t="str">
        <f t="shared" si="59"/>
        <v/>
      </c>
      <c r="Z442" t="str">
        <f t="shared" si="60"/>
        <v/>
      </c>
      <c r="AA442" s="1" t="str">
        <f t="shared" si="61"/>
        <v>x</v>
      </c>
      <c r="AB442" s="19" t="str">
        <f t="shared" si="62"/>
        <v>Catering &amp; food services;Construction;Oil, gas &amp; coal;Security companies;Sports and venues;</v>
      </c>
    </row>
    <row r="443" spans="1:28" x14ac:dyDescent="0.25">
      <c r="A443" s="1">
        <f>[1]Allegations!V446</f>
        <v>2739</v>
      </c>
      <c r="B443" t="str">
        <f>IF([1]Allegations!S446="Location unknown","Location unknown",VLOOKUP([1]Allegations!S446,[1]!map_alpha2[#Data],2,FALSE))</f>
        <v>Qatar</v>
      </c>
      <c r="C443" s="17">
        <f>IF([1]Allegations!U446="","",[1]Allegations!U446)</f>
        <v>44518</v>
      </c>
      <c r="D443" s="18" t="str">
        <f>IF([1]Allegations!B446="","",HYPERLINK([1]Allegations!B446))</f>
        <v>https://www.business-humanrights.org/en/latest-news/qatar-2022-workers-in-fifa-endorsed-hotels-allegedly-subject-to-overcrowded-accommodation-passport-confiscation-unable-to-change-job-incl-comment-from-fifa/</v>
      </c>
      <c r="E443" t="str">
        <f>IF([1]Allegations!M446="","",[1]Allegations!M446)</f>
        <v>News outlet</v>
      </c>
      <c r="F443" t="str">
        <f>IF([1]Allegations!L446="","",[1]Allegations!L446)</f>
        <v>Migrant &amp; immigrant workers (1 - KE - Security companies)</v>
      </c>
      <c r="G443">
        <f>IF([1]Allegations!T446="","",[1]Allegations!T446)</f>
        <v>1</v>
      </c>
      <c r="H443" t="str">
        <f>IF([1]Allegations!X446="","",[1]Allegations!X446)</f>
        <v>In November 2021, one year before the Qatar World Cup, a Guardian investigation into working conditions for workers employed at FIFA-endorsed hotels found a range of indicators of forced labour cited by workers. In one case, a Kenyan security guard reported working very long shifts of 12 hours. He earned less than had been promised when he had signed up to the job in Kenya and was penalised by his employer, who cut his wages if he took a day off. During the summer he did not take a day off for three months and his passport was confiscated.</v>
      </c>
      <c r="I443" s="1" t="str">
        <f>IF([1]Allegations!K446="","",[1]Allegations!K446)</f>
        <v>Contract Substitution;Intimidation &amp; Threats;Non-payment of Wages;Withholding Passports</v>
      </c>
      <c r="J443" t="str">
        <f>IF([1]Allegations!C446="","",[1]Allegations!C446)</f>
        <v/>
      </c>
      <c r="K443" t="str">
        <f>IF([1]Allegations!F446="","",[1]Allegations!F446)</f>
        <v/>
      </c>
      <c r="L443" t="str">
        <f>IF([1]Allegations!G446="","",[1]Allegations!G446)</f>
        <v/>
      </c>
      <c r="M443" t="str">
        <f>IF([1]Allegations!H446="","",[1]Allegations!H446)</f>
        <v/>
      </c>
      <c r="N443" t="str">
        <f>IF([1]Allegations!I446="","",[1]Allegations!I446)</f>
        <v/>
      </c>
      <c r="O443" s="1" t="str">
        <f>IF([1]Allegations!J446="","",[1]Allegations!J446)</f>
        <v>Not Reported (Client - Hotel);Not Reported (Employer - Security companies)</v>
      </c>
      <c r="P443" t="str">
        <f>IF([1]Allegations!N446="","",[1]Allegations!N446)</f>
        <v>No</v>
      </c>
      <c r="Q443" t="str">
        <f>IF([1]Allegations!O446="","",[1]Allegations!O446)</f>
        <v/>
      </c>
      <c r="R443" s="18" t="str">
        <f>IF(AND([1]Allegations!R446="",[1]Allegations!P446=""),"",IF(AND(NOT([1]Allegations!R446=""),[1]Allegations!P446=""),HYPERLINK([1]Allegations!R446),HYPERLINK([1]Allegations!P446)))</f>
        <v/>
      </c>
      <c r="S443" s="1" t="str">
        <f>IF([1]Allegations!Q446="","",[1]Allegations!Q446)</f>
        <v>None reported.</v>
      </c>
      <c r="T443" t="str">
        <f t="shared" si="54"/>
        <v>x</v>
      </c>
      <c r="U443" t="str">
        <f t="shared" si="55"/>
        <v>x</v>
      </c>
      <c r="V443" t="str">
        <f t="shared" si="56"/>
        <v/>
      </c>
      <c r="W443" t="str">
        <f t="shared" si="57"/>
        <v/>
      </c>
      <c r="X443" t="str">
        <f t="shared" si="58"/>
        <v>x</v>
      </c>
      <c r="Y443" t="str">
        <f t="shared" si="59"/>
        <v/>
      </c>
      <c r="Z443" t="str">
        <f t="shared" si="60"/>
        <v/>
      </c>
      <c r="AA443" s="1" t="str">
        <f t="shared" si="61"/>
        <v/>
      </c>
      <c r="AB443" s="19" t="str">
        <f t="shared" si="62"/>
        <v>Hotel;Security companies</v>
      </c>
    </row>
    <row r="444" spans="1:28" x14ac:dyDescent="0.25">
      <c r="A444" s="1">
        <f>[1]Allegations!V447</f>
        <v>2738</v>
      </c>
      <c r="B444" t="str">
        <f>IF([1]Allegations!S447="Location unknown","Location unknown",VLOOKUP([1]Allegations!S447,[1]!map_alpha2[#Data],2,FALSE))</f>
        <v>Qatar</v>
      </c>
      <c r="C444" s="17">
        <f>IF([1]Allegations!U447="","",[1]Allegations!U447)</f>
        <v>44518</v>
      </c>
      <c r="D444" s="18" t="str">
        <f>IF([1]Allegations!B447="","",HYPERLINK([1]Allegations!B447))</f>
        <v>https://www.business-humanrights.org/en/latest-news/qatar-2022-workers-in-fifa-endorsed-hotels-allegedly-subject-to-overcrowded-accommodation-passport-confiscation-unable-to-change-job-incl-comment-from-fifa/</v>
      </c>
      <c r="E444" t="str">
        <f>IF([1]Allegations!M447="","",[1]Allegations!M447)</f>
        <v>News outlet</v>
      </c>
      <c r="F444" t="str">
        <f>IF([1]Allegations!L447="","",[1]Allegations!L447)</f>
        <v>Migrant &amp; immigrant workers (Unknown Number - Unknown Location - Hotel)</v>
      </c>
      <c r="G444" t="str">
        <f>IF([1]Allegations!T447="","",[1]Allegations!T447)</f>
        <v>Number unknown</v>
      </c>
      <c r="H444" t="str">
        <f>IF([1]Allegations!X447="","",[1]Allegations!X447)</f>
        <v>In November 2021, one year before the Qatar World Cup, a Guardian investigation into working conditions for workers employed at FIFA-endorsed hotels found a range of indicators of forced labour cited by workers. In one case, a migrant worker alleged that management at their hotel only gave bonuses to staff who handed over their passports, despite this practice being illegal.</v>
      </c>
      <c r="I444" s="1" t="str">
        <f>IF([1]Allegations!K447="","",[1]Allegations!K447)</f>
        <v>Withholding Passports</v>
      </c>
      <c r="J444" t="str">
        <f>IF([1]Allegations!C447="","",[1]Allegations!C447)</f>
        <v/>
      </c>
      <c r="K444" t="str">
        <f>IF([1]Allegations!F447="","",[1]Allegations!F447)</f>
        <v/>
      </c>
      <c r="L444" t="str">
        <f>IF([1]Allegations!G447="","",[1]Allegations!G447)</f>
        <v/>
      </c>
      <c r="M444" t="str">
        <f>IF([1]Allegations!H447="","",[1]Allegations!H447)</f>
        <v/>
      </c>
      <c r="N444" t="str">
        <f>IF([1]Allegations!I447="","",[1]Allegations!I447)</f>
        <v/>
      </c>
      <c r="O444" s="1" t="str">
        <f>IF([1]Allegations!J447="","",[1]Allegations!J447)</f>
        <v>Not Reported (Employer - Hotel)</v>
      </c>
      <c r="P444" t="str">
        <f>IF([1]Allegations!N447="","",[1]Allegations!N447)</f>
        <v>No</v>
      </c>
      <c r="Q444" t="str">
        <f>IF([1]Allegations!O447="","",[1]Allegations!O447)</f>
        <v/>
      </c>
      <c r="R444" s="18" t="str">
        <f>IF(AND([1]Allegations!R447="",[1]Allegations!P447=""),"",IF(AND(NOT([1]Allegations!R447=""),[1]Allegations!P447=""),HYPERLINK([1]Allegations!R447),HYPERLINK([1]Allegations!P447)))</f>
        <v/>
      </c>
      <c r="S444" s="1" t="str">
        <f>IF([1]Allegations!Q447="","",[1]Allegations!Q447)</f>
        <v>None reported.</v>
      </c>
      <c r="T444" t="str">
        <f t="shared" si="54"/>
        <v/>
      </c>
      <c r="U444" t="str">
        <f t="shared" si="55"/>
        <v>x</v>
      </c>
      <c r="V444" t="str">
        <f t="shared" si="56"/>
        <v/>
      </c>
      <c r="W444" t="str">
        <f t="shared" si="57"/>
        <v/>
      </c>
      <c r="X444" t="str">
        <f t="shared" si="58"/>
        <v/>
      </c>
      <c r="Y444" t="str">
        <f t="shared" si="59"/>
        <v/>
      </c>
      <c r="Z444" t="str">
        <f t="shared" si="60"/>
        <v/>
      </c>
      <c r="AA444" s="1" t="str">
        <f t="shared" si="61"/>
        <v/>
      </c>
      <c r="AB444" s="19" t="str">
        <f t="shared" si="62"/>
        <v>Hotel</v>
      </c>
    </row>
    <row r="445" spans="1:28" x14ac:dyDescent="0.25">
      <c r="A445" s="1">
        <f>[1]Allegations!V448</f>
        <v>2737</v>
      </c>
      <c r="B445" t="str">
        <f>IF([1]Allegations!S448="Location unknown","Location unknown",VLOOKUP([1]Allegations!S448,[1]!map_alpha2[#Data],2,FALSE))</f>
        <v>Qatar</v>
      </c>
      <c r="C445" s="17">
        <f>IF([1]Allegations!U448="","",[1]Allegations!U448)</f>
        <v>44518</v>
      </c>
      <c r="D445" s="18" t="str">
        <f>IF([1]Allegations!B448="","",HYPERLINK([1]Allegations!B448))</f>
        <v>https://www.business-humanrights.org/en/latest-news/qatar-2022-workers-in-fifa-endorsed-hotels-allegedly-subject-to-overcrowded-accommodation-passport-confiscation-unable-to-change-job-incl-comment-from-fifa/</v>
      </c>
      <c r="E445" t="str">
        <f>IF([1]Allegations!M448="","",[1]Allegations!M448)</f>
        <v>News outlet</v>
      </c>
      <c r="F445" t="str">
        <f>IF([1]Allegations!L448="","",[1]Allegations!L448)</f>
        <v>Migrant &amp; immigrant workers (1 - Unknown Location - Security companies)</v>
      </c>
      <c r="G445">
        <f>IF([1]Allegations!T448="","",[1]Allegations!T448)</f>
        <v>1</v>
      </c>
      <c r="H445" t="str">
        <f>IF([1]Allegations!X448="","",[1]Allegations!X448)</f>
        <v>In November 2021, one year before the Qatar World Cup, a Guardian investigation into working conditions for workers employed at FIFA-endorsed hotels found a range of indicators of forced labour cited by workers. In one case, a migrant worker working very long hours stated he had been unable to save any money owing to the fact he had to pay of a loan taken to pay a fee of £1,300 to a recruitment agent.</v>
      </c>
      <c r="I445" s="1" t="str">
        <f>IF([1]Allegations!K448="","",[1]Allegations!K448)</f>
        <v>Recruitment Fees</v>
      </c>
      <c r="J445" t="str">
        <f>IF([1]Allegations!C448="","",[1]Allegations!C448)</f>
        <v/>
      </c>
      <c r="K445" t="str">
        <f>IF([1]Allegations!F448="","",[1]Allegations!F448)</f>
        <v/>
      </c>
      <c r="L445" t="str">
        <f>IF([1]Allegations!G448="","",[1]Allegations!G448)</f>
        <v/>
      </c>
      <c r="M445" t="str">
        <f>IF([1]Allegations!H448="","",[1]Allegations!H448)</f>
        <v/>
      </c>
      <c r="N445" t="str">
        <f>IF([1]Allegations!I448="","",[1]Allegations!I448)</f>
        <v/>
      </c>
      <c r="O445" s="1" t="str">
        <f>IF([1]Allegations!J448="","",[1]Allegations!J448)</f>
        <v>Not Reported (Client - Hotel);Not Reported (Employer - Labour supplier)</v>
      </c>
      <c r="P445" t="str">
        <f>IF([1]Allegations!N448="","",[1]Allegations!N448)</f>
        <v>No</v>
      </c>
      <c r="Q445" t="str">
        <f>IF([1]Allegations!O448="","",[1]Allegations!O448)</f>
        <v/>
      </c>
      <c r="R445" s="18" t="str">
        <f>IF(AND([1]Allegations!R448="",[1]Allegations!P448=""),"",IF(AND(NOT([1]Allegations!R448=""),[1]Allegations!P448=""),HYPERLINK([1]Allegations!R448),HYPERLINK([1]Allegations!P448)))</f>
        <v/>
      </c>
      <c r="S445" s="1" t="str">
        <f>IF([1]Allegations!Q448="","",[1]Allegations!Q448)</f>
        <v>None reported.</v>
      </c>
      <c r="T445" t="str">
        <f t="shared" si="54"/>
        <v>x</v>
      </c>
      <c r="U445" t="str">
        <f t="shared" si="55"/>
        <v/>
      </c>
      <c r="V445" t="str">
        <f t="shared" si="56"/>
        <v/>
      </c>
      <c r="W445" t="str">
        <f t="shared" si="57"/>
        <v/>
      </c>
      <c r="X445" t="str">
        <f t="shared" si="58"/>
        <v/>
      </c>
      <c r="Y445" t="str">
        <f t="shared" si="59"/>
        <v/>
      </c>
      <c r="Z445" t="str">
        <f t="shared" si="60"/>
        <v/>
      </c>
      <c r="AA445" s="1" t="str">
        <f t="shared" si="61"/>
        <v/>
      </c>
      <c r="AB445" s="19" t="str">
        <f t="shared" si="62"/>
        <v>Hotel;Labour supplier</v>
      </c>
    </row>
    <row r="446" spans="1:28" x14ac:dyDescent="0.25">
      <c r="A446" s="1">
        <f>[1]Allegations!V449</f>
        <v>2736</v>
      </c>
      <c r="B446" t="str">
        <f>IF([1]Allegations!S449="Location unknown","Location unknown",VLOOKUP([1]Allegations!S449,[1]!map_alpha2[#Data],2,FALSE))</f>
        <v>Qatar</v>
      </c>
      <c r="C446" s="17">
        <f>IF([1]Allegations!U449="","",[1]Allegations!U449)</f>
        <v>44518</v>
      </c>
      <c r="D446" s="18" t="str">
        <f>IF([1]Allegations!B449="","",HYPERLINK([1]Allegations!B449))</f>
        <v>https://www.business-humanrights.org/en/latest-news/qatar-2022-workers-in-fifa-endorsed-hotels-allegedly-subject-to-overcrowded-accommodation-passport-confiscation-unable-to-change-job-incl-comment-from-fifa/</v>
      </c>
      <c r="E446" t="str">
        <f>IF([1]Allegations!M449="","",[1]Allegations!M449)</f>
        <v>News outlet</v>
      </c>
      <c r="F446" t="str">
        <f>IF([1]Allegations!L449="","",[1]Allegations!L449)</f>
        <v>Migrant &amp; immigrant workers (Unknown Number - Africa - Hotel)</v>
      </c>
      <c r="G446" t="str">
        <f>IF([1]Allegations!T449="","",[1]Allegations!T449)</f>
        <v>Number unknown</v>
      </c>
      <c r="H446" t="str">
        <f>IF([1]Allegations!X449="","",[1]Allegations!X449)</f>
        <v>In November 2021, one year before the Qatar World Cup, a Guardian investigation into working conditions for workers employed at FIFA-endorsed hotels found a range of indicators of forced labour cited by workers. In one case, a migrant worker from Africa stated that he is "trapped" and that his company refuses to let friends of his change jobs.</v>
      </c>
      <c r="I446" s="1" t="str">
        <f>IF([1]Allegations!K449="","",[1]Allegations!K449)</f>
        <v>Restricted Mobility</v>
      </c>
      <c r="J446" t="str">
        <f>IF([1]Allegations!C449="","",[1]Allegations!C449)</f>
        <v/>
      </c>
      <c r="K446" t="str">
        <f>IF([1]Allegations!F449="","",[1]Allegations!F449)</f>
        <v/>
      </c>
      <c r="L446" t="str">
        <f>IF([1]Allegations!G449="","",[1]Allegations!G449)</f>
        <v/>
      </c>
      <c r="M446" t="str">
        <f>IF([1]Allegations!H449="","",[1]Allegations!H449)</f>
        <v/>
      </c>
      <c r="N446" t="str">
        <f>IF([1]Allegations!I449="","",[1]Allegations!I449)</f>
        <v/>
      </c>
      <c r="O446" s="1" t="str">
        <f>IF([1]Allegations!J449="","",[1]Allegations!J449)</f>
        <v>Not Reported (Employer - Hotel)</v>
      </c>
      <c r="P446" t="str">
        <f>IF([1]Allegations!N449="","",[1]Allegations!N449)</f>
        <v>No</v>
      </c>
      <c r="Q446" t="str">
        <f>IF([1]Allegations!O449="","",[1]Allegations!O449)</f>
        <v/>
      </c>
      <c r="R446" s="18" t="str">
        <f>IF(AND([1]Allegations!R449="",[1]Allegations!P449=""),"",IF(AND(NOT([1]Allegations!R449=""),[1]Allegations!P449=""),HYPERLINK([1]Allegations!R449),HYPERLINK([1]Allegations!P449)))</f>
        <v/>
      </c>
      <c r="S446" s="1" t="str">
        <f>IF([1]Allegations!Q449="","",[1]Allegations!Q449)</f>
        <v>None reported.</v>
      </c>
      <c r="T446" t="str">
        <f t="shared" si="54"/>
        <v/>
      </c>
      <c r="U446" t="str">
        <f t="shared" si="55"/>
        <v>x</v>
      </c>
      <c r="V446" t="str">
        <f t="shared" si="56"/>
        <v/>
      </c>
      <c r="W446" t="str">
        <f t="shared" si="57"/>
        <v/>
      </c>
      <c r="X446" t="str">
        <f t="shared" si="58"/>
        <v/>
      </c>
      <c r="Y446" t="str">
        <f t="shared" si="59"/>
        <v/>
      </c>
      <c r="Z446" t="str">
        <f t="shared" si="60"/>
        <v/>
      </c>
      <c r="AA446" s="1" t="str">
        <f t="shared" si="61"/>
        <v/>
      </c>
      <c r="AB446" s="19" t="str">
        <f t="shared" si="62"/>
        <v>Hotel</v>
      </c>
    </row>
    <row r="447" spans="1:28" x14ac:dyDescent="0.25">
      <c r="A447" s="1">
        <f>[1]Allegations!V450</f>
        <v>2421</v>
      </c>
      <c r="B447" t="str">
        <f>IF([1]Allegations!S450="Location unknown","Location unknown",VLOOKUP([1]Allegations!S450,[1]!map_alpha2[#Data],2,FALSE))</f>
        <v>Oman</v>
      </c>
      <c r="C447" s="17">
        <f>IF([1]Allegations!U450="","",[1]Allegations!U450)</f>
        <v>44324</v>
      </c>
      <c r="D447" s="18" t="str">
        <f>IF([1]Allegations!B450="","",HYPERLINK([1]Allegations!B450))</f>
        <v>https://www.business-humanrights.org/en/latest-news/stolen-wages-thousands-of-migrant-workers-in-the-arab-gulf-were-robbed-of-their-salaries/</v>
      </c>
      <c r="E447" t="str">
        <f>IF([1]Allegations!M450="","",[1]Allegations!M450)</f>
        <v>News outlet</v>
      </c>
      <c r="F447" t="str">
        <f>IF([1]Allegations!L450="","",[1]Allegations!L450)</f>
        <v>Migrant &amp; immigrant workers (1 - IN - Construction)</v>
      </c>
      <c r="G447" t="str">
        <f>IF([1]Allegations!T450="","",[1]Allegations!T450)</f>
        <v>Number unknown</v>
      </c>
      <c r="H447" t="str">
        <f>IF([1]Allegations!X450="","",[1]Allegations!X450)</f>
        <v>An electrician from India alleged that he did not receive wages (USD 3000) from Nov 2019 until March 2020. He also claimed that when his work halted due to the pandemic, he was forced to stay in the accommodation; later his employer was unable to provide him with food.</v>
      </c>
      <c r="I447" s="1" t="str">
        <f>IF([1]Allegations!K450="","",[1]Allegations!K450)</f>
        <v>Non-payment of Wages;Restricted Mobility;Right to food</v>
      </c>
      <c r="J447" t="str">
        <f>IF([1]Allegations!C450="","",[1]Allegations!C450)</f>
        <v/>
      </c>
      <c r="K447" t="str">
        <f>IF([1]Allegations!F450="","",[1]Allegations!F450)</f>
        <v/>
      </c>
      <c r="L447" t="str">
        <f>IF([1]Allegations!G450="","",[1]Allegations!G450)</f>
        <v/>
      </c>
      <c r="M447" t="str">
        <f>IF([1]Allegations!H450="","",[1]Allegations!H450)</f>
        <v/>
      </c>
      <c r="N447" t="str">
        <f>IF([1]Allegations!I450="","",[1]Allegations!I450)</f>
        <v/>
      </c>
      <c r="O447" s="1" t="str">
        <f>IF([1]Allegations!J450="","",[1]Allegations!J450)</f>
        <v>Not Reported (Employer - Construction)</v>
      </c>
      <c r="P447" t="str">
        <f>IF([1]Allegations!N450="","",[1]Allegations!N450)</f>
        <v>No</v>
      </c>
      <c r="Q447" t="str">
        <f>IF([1]Allegations!O450="","",[1]Allegations!O450)</f>
        <v/>
      </c>
      <c r="R447" s="18" t="str">
        <f>IF(AND([1]Allegations!R450="",[1]Allegations!P450=""),"",IF(AND(NOT([1]Allegations!R450=""),[1]Allegations!P450=""),HYPERLINK([1]Allegations!R450),HYPERLINK([1]Allegations!P450)))</f>
        <v/>
      </c>
      <c r="S447" s="1" t="str">
        <f>IF([1]Allegations!Q450="","",[1]Allegations!Q450)</f>
        <v>None reported.</v>
      </c>
      <c r="T447" t="str">
        <f t="shared" si="54"/>
        <v>x</v>
      </c>
      <c r="U447" t="str">
        <f t="shared" si="55"/>
        <v>x</v>
      </c>
      <c r="V447" t="str">
        <f t="shared" si="56"/>
        <v/>
      </c>
      <c r="W447" t="str">
        <f t="shared" si="57"/>
        <v>x</v>
      </c>
      <c r="X447" t="str">
        <f t="shared" si="58"/>
        <v/>
      </c>
      <c r="Y447" t="str">
        <f t="shared" si="59"/>
        <v/>
      </c>
      <c r="Z447" t="str">
        <f t="shared" si="60"/>
        <v/>
      </c>
      <c r="AA447" s="1" t="str">
        <f t="shared" si="61"/>
        <v/>
      </c>
      <c r="AB447" s="19" t="str">
        <f t="shared" si="62"/>
        <v>Construction</v>
      </c>
    </row>
    <row r="448" spans="1:28" x14ac:dyDescent="0.25">
      <c r="A448" s="1">
        <f>[1]Allegations!V451</f>
        <v>2680</v>
      </c>
      <c r="B448" t="str">
        <f>IF([1]Allegations!S451="Location unknown","Location unknown",VLOOKUP([1]Allegations!S451,[1]!map_alpha2[#Data],2,FALSE))</f>
        <v>Saudi Arabia</v>
      </c>
      <c r="C448" s="17">
        <f>IF([1]Allegations!U451="","",[1]Allegations!U451)</f>
        <v>44293</v>
      </c>
      <c r="D448" s="18" t="str">
        <f>IF([1]Allegations!B451="","",HYPERLINK([1]Allegations!B451))</f>
        <v>https://www.business-humanrights.org/en/latest-news/crying-out-for-justice-wage-theft-against-migrant-workers-during-covid-19/</v>
      </c>
      <c r="E448" t="str">
        <f>IF([1]Allegations!M451="","",[1]Allegations!M451)</f>
        <v>NGO</v>
      </c>
      <c r="F448" t="str">
        <f>IF([1]Allegations!L451="","",[1]Allegations!L451)</f>
        <v>Migrant &amp; immigrant workers (1 - PH - Cleaning &amp; maintenance)</v>
      </c>
      <c r="G448">
        <f>IF([1]Allegations!T451="","",[1]Allegations!T451)</f>
        <v>1</v>
      </c>
      <c r="H448" t="str">
        <f>IF([1]Allegations!X451="","",[1]Allegations!X451)</f>
        <v>In April 2021, Migrant Forum Asia released a report on the issue of wage theft, analysing over 700 cases documented by member and partner organisations between December 2019 and February 2021. Among those recorded was a case of a Filipina worker who worked as an on-call cleaner in Saudi Arabia. Her contract was unfairly cut short and she had to borrow money from co-workers because her medical care was not covered by insurance. Throughout the COVID-19 lockdown they received half salary and sometimes only food. Her agency only partially paid for her journey back home.</v>
      </c>
      <c r="I448" s="1" t="str">
        <f>IF([1]Allegations!K451="","",[1]Allegations!K451)</f>
        <v>Health: General (including workplace health &amp; safety);Non-payment of Wages</v>
      </c>
      <c r="J448" t="str">
        <f>IF([1]Allegations!C451="","",[1]Allegations!C451)</f>
        <v/>
      </c>
      <c r="K448" t="str">
        <f>IF([1]Allegations!F451="","",[1]Allegations!F451)</f>
        <v/>
      </c>
      <c r="L448" t="str">
        <f>IF([1]Allegations!G451="","",[1]Allegations!G451)</f>
        <v/>
      </c>
      <c r="M448" t="str">
        <f>IF([1]Allegations!H451="","",[1]Allegations!H451)</f>
        <v/>
      </c>
      <c r="N448" t="str">
        <f>IF([1]Allegations!I451="","",[1]Allegations!I451)</f>
        <v/>
      </c>
      <c r="O448" s="1" t="str">
        <f>IF([1]Allegations!J451="","",[1]Allegations!J451)</f>
        <v>Not Reported (Employer - Cleaning &amp; maintenance)</v>
      </c>
      <c r="P448" t="str">
        <f>IF([1]Allegations!N451="","",[1]Allegations!N451)</f>
        <v>No</v>
      </c>
      <c r="Q448" t="str">
        <f>IF([1]Allegations!O451="","",[1]Allegations!O451)</f>
        <v/>
      </c>
      <c r="R448" s="18" t="str">
        <f>IF(AND([1]Allegations!R451="",[1]Allegations!P451=""),"",IF(AND(NOT([1]Allegations!R451=""),[1]Allegations!P451=""),HYPERLINK([1]Allegations!R451),HYPERLINK([1]Allegations!P451)))</f>
        <v/>
      </c>
      <c r="S448" s="1" t="str">
        <f>IF([1]Allegations!Q451="","",[1]Allegations!Q451)</f>
        <v>None reported.</v>
      </c>
      <c r="T448" t="str">
        <f t="shared" si="54"/>
        <v>x</v>
      </c>
      <c r="U448" t="str">
        <f t="shared" si="55"/>
        <v/>
      </c>
      <c r="V448" t="str">
        <f t="shared" si="56"/>
        <v>x</v>
      </c>
      <c r="W448" t="str">
        <f t="shared" si="57"/>
        <v/>
      </c>
      <c r="X448" t="str">
        <f t="shared" si="58"/>
        <v/>
      </c>
      <c r="Y448" t="str">
        <f t="shared" si="59"/>
        <v/>
      </c>
      <c r="Z448" t="str">
        <f t="shared" si="60"/>
        <v/>
      </c>
      <c r="AA448" s="1" t="str">
        <f t="shared" si="61"/>
        <v/>
      </c>
      <c r="AB448" s="19" t="str">
        <f t="shared" si="62"/>
        <v>Cleaning &amp; maintenance</v>
      </c>
    </row>
    <row r="449" spans="1:28" x14ac:dyDescent="0.25">
      <c r="A449" s="1">
        <f>[1]Allegations!V452</f>
        <v>2679</v>
      </c>
      <c r="B449" t="str">
        <f>IF([1]Allegations!S452="Location unknown","Location unknown",VLOOKUP([1]Allegations!S452,[1]!map_alpha2[#Data],2,FALSE))</f>
        <v>Oman</v>
      </c>
      <c r="C449" s="17">
        <f>IF([1]Allegations!U452="","",[1]Allegations!U452)</f>
        <v>44293</v>
      </c>
      <c r="D449" s="18" t="str">
        <f>IF([1]Allegations!B452="","",HYPERLINK([1]Allegations!B452))</f>
        <v>https://www.business-humanrights.org/en/latest-news/crying-out-for-justice-wage-theft-against-migrant-workers-during-covid-19/</v>
      </c>
      <c r="E449" t="str">
        <f>IF([1]Allegations!M452="","",[1]Allegations!M452)</f>
        <v>NGO</v>
      </c>
      <c r="F449" t="str">
        <f>IF([1]Allegations!L452="","",[1]Allegations!L452)</f>
        <v>Migrant &amp; immigrant workers (1 - BD - Hotel)</v>
      </c>
      <c r="G449">
        <f>IF([1]Allegations!T452="","",[1]Allegations!T452)</f>
        <v>1</v>
      </c>
      <c r="H449" t="str">
        <f>IF([1]Allegations!X452="","",[1]Allegations!X452)</f>
        <v>In April 2021, Migrant Forum Asia released a report on the issue of wage theft, analysing over 700 cases documented by member and partner organisations between December 2019 and February 2021. Among those recorded was a case of a Bangladeshi worker who had worked at a hotel for six years prior to the COVID-19 pandemic. At the time of the lockdown he was owed six months' salary and had not been paid from September 2019.</v>
      </c>
      <c r="I449" s="1" t="str">
        <f>IF([1]Allegations!K452="","",[1]Allegations!K452)</f>
        <v>Non-payment of Wages</v>
      </c>
      <c r="J449" t="str">
        <f>IF([1]Allegations!C452="","",[1]Allegations!C452)</f>
        <v/>
      </c>
      <c r="K449" t="str">
        <f>IF([1]Allegations!F452="","",[1]Allegations!F452)</f>
        <v/>
      </c>
      <c r="L449" t="str">
        <f>IF([1]Allegations!G452="","",[1]Allegations!G452)</f>
        <v/>
      </c>
      <c r="M449" t="str">
        <f>IF([1]Allegations!H452="","",[1]Allegations!H452)</f>
        <v/>
      </c>
      <c r="N449" t="str">
        <f>IF([1]Allegations!I452="","",[1]Allegations!I452)</f>
        <v/>
      </c>
      <c r="O449" s="1" t="str">
        <f>IF([1]Allegations!J452="","",[1]Allegations!J452)</f>
        <v>Not Reported (Employer - Hotel)</v>
      </c>
      <c r="P449" t="str">
        <f>IF([1]Allegations!N452="","",[1]Allegations!N452)</f>
        <v>No</v>
      </c>
      <c r="Q449" t="str">
        <f>IF([1]Allegations!O452="","",[1]Allegations!O452)</f>
        <v/>
      </c>
      <c r="R449" s="18" t="str">
        <f>IF(AND([1]Allegations!R452="",[1]Allegations!P452=""),"",IF(AND(NOT([1]Allegations!R452=""),[1]Allegations!P452=""),HYPERLINK([1]Allegations!R452),HYPERLINK([1]Allegations!P452)))</f>
        <v/>
      </c>
      <c r="S449" s="1" t="str">
        <f>IF([1]Allegations!Q452="","",[1]Allegations!Q452)</f>
        <v>The worker was advised to file a complaint with Oman's labour court by the Bangladeshi Embassy, but they did not provide labour support nor counsel.</v>
      </c>
      <c r="T449" t="str">
        <f t="shared" si="54"/>
        <v>x</v>
      </c>
      <c r="U449" t="str">
        <f t="shared" si="55"/>
        <v/>
      </c>
      <c r="V449" t="str">
        <f t="shared" si="56"/>
        <v/>
      </c>
      <c r="W449" t="str">
        <f t="shared" si="57"/>
        <v/>
      </c>
      <c r="X449" t="str">
        <f t="shared" si="58"/>
        <v/>
      </c>
      <c r="Y449" t="str">
        <f t="shared" si="59"/>
        <v/>
      </c>
      <c r="Z449" t="str">
        <f t="shared" si="60"/>
        <v/>
      </c>
      <c r="AA449" s="1" t="str">
        <f t="shared" si="61"/>
        <v/>
      </c>
      <c r="AB449" s="19" t="str">
        <f t="shared" si="62"/>
        <v>Hotel</v>
      </c>
    </row>
    <row r="450" spans="1:28" x14ac:dyDescent="0.25">
      <c r="A450" s="1">
        <f>[1]Allegations!V453</f>
        <v>2675</v>
      </c>
      <c r="B450" t="str">
        <f>IF([1]Allegations!S453="Location unknown","Location unknown",VLOOKUP([1]Allegations!S453,[1]!map_alpha2[#Data],2,FALSE))</f>
        <v>Saudi Arabia</v>
      </c>
      <c r="C450" s="17">
        <f>IF([1]Allegations!U453="","",[1]Allegations!U453)</f>
        <v>44293</v>
      </c>
      <c r="D450" s="18" t="str">
        <f>IF([1]Allegations!B453="","",HYPERLINK([1]Allegations!B453))</f>
        <v>https://www.business-humanrights.org/en/latest-news/crying-out-for-justice-wage-theft-against-migrant-workers-during-covid-19/</v>
      </c>
      <c r="E450" t="str">
        <f>IF([1]Allegations!M453="","",[1]Allegations!M453)</f>
        <v>NGO</v>
      </c>
      <c r="F450" t="str">
        <f>IF([1]Allegations!L453="","",[1]Allegations!L453)</f>
        <v>Migrant &amp; immigrant workers (1 - LK - Cleaning &amp; maintenance)</v>
      </c>
      <c r="G450">
        <f>IF([1]Allegations!T453="","",[1]Allegations!T453)</f>
        <v>1</v>
      </c>
      <c r="H450" t="str">
        <f>IF([1]Allegations!X453="","",[1]Allegations!X453)</f>
        <v>In April 2021, Migrant Forum Asia released a report on the issue of wage theft, analysing over 700 cases documented by member and partner organisations between December 2019 and February 2021. Among those recorded was the case of a Sri Lankan worker who was recruited to work with a cleaning service company in Saudi Arabia. His salary was not the same as mentioned in the contract.</v>
      </c>
      <c r="I450" s="1" t="str">
        <f>IF([1]Allegations!K453="","",[1]Allegations!K453)</f>
        <v>Non-payment of Wages</v>
      </c>
      <c r="J450" t="str">
        <f>IF([1]Allegations!C453="","",[1]Allegations!C453)</f>
        <v/>
      </c>
      <c r="K450" t="str">
        <f>IF([1]Allegations!F453="","",[1]Allegations!F453)</f>
        <v/>
      </c>
      <c r="L450" t="str">
        <f>IF([1]Allegations!G453="","",[1]Allegations!G453)</f>
        <v/>
      </c>
      <c r="M450" t="str">
        <f>IF([1]Allegations!H453="","",[1]Allegations!H453)</f>
        <v/>
      </c>
      <c r="N450" t="str">
        <f>IF([1]Allegations!I453="","",[1]Allegations!I453)</f>
        <v/>
      </c>
      <c r="O450" s="1" t="str">
        <f>IF([1]Allegations!J453="","",[1]Allegations!J453)</f>
        <v>Not Reported (Employer - Cleaning &amp; maintenance)</v>
      </c>
      <c r="P450" t="str">
        <f>IF([1]Allegations!N453="","",[1]Allegations!N453)</f>
        <v>No</v>
      </c>
      <c r="Q450" t="str">
        <f>IF([1]Allegations!O453="","",[1]Allegations!O453)</f>
        <v/>
      </c>
      <c r="R450" s="18" t="str">
        <f>IF(AND([1]Allegations!R453="",[1]Allegations!P453=""),"",IF(AND(NOT([1]Allegations!R453=""),[1]Allegations!P453=""),HYPERLINK([1]Allegations!R453),HYPERLINK([1]Allegations!P453)))</f>
        <v/>
      </c>
      <c r="S450" s="1" t="str">
        <f>IF([1]Allegations!Q453="","",[1]Allegations!Q453)</f>
        <v>None reported.</v>
      </c>
      <c r="T450" t="str">
        <f t="shared" si="54"/>
        <v>x</v>
      </c>
      <c r="U450" t="str">
        <f t="shared" si="55"/>
        <v/>
      </c>
      <c r="V450" t="str">
        <f t="shared" si="56"/>
        <v/>
      </c>
      <c r="W450" t="str">
        <f t="shared" si="57"/>
        <v/>
      </c>
      <c r="X450" t="str">
        <f t="shared" si="58"/>
        <v/>
      </c>
      <c r="Y450" t="str">
        <f t="shared" si="59"/>
        <v/>
      </c>
      <c r="Z450" t="str">
        <f t="shared" si="60"/>
        <v/>
      </c>
      <c r="AA450" s="1" t="str">
        <f t="shared" si="61"/>
        <v/>
      </c>
      <c r="AB450" s="19" t="str">
        <f t="shared" si="62"/>
        <v>Cleaning &amp; maintenance</v>
      </c>
    </row>
    <row r="451" spans="1:28" x14ac:dyDescent="0.25">
      <c r="A451" s="1">
        <f>[1]Allegations!V454</f>
        <v>2199</v>
      </c>
      <c r="B451" t="str">
        <f>IF([1]Allegations!S454="Location unknown","Location unknown",VLOOKUP([1]Allegations!S454,[1]!map_alpha2[#Data],2,FALSE))</f>
        <v>Qatar</v>
      </c>
      <c r="C451" s="17">
        <f>IF([1]Allegations!U454="","",[1]Allegations!U454)</f>
        <v>43983</v>
      </c>
      <c r="D451" s="18" t="str">
        <f>IF([1]Allegations!B454="","",HYPERLINK([1]Allegations!B454))</f>
        <v>https://www.business-humanrights.org/en/latest-news/how-can-we-work-without-wages-salary-abuses-facing-migrant-workers-ahead-of-qatars-fifa-world-cup-2022/</v>
      </c>
      <c r="E451" t="str">
        <f>IF([1]Allegations!M454="","",[1]Allegations!M454)</f>
        <v>NGO</v>
      </c>
      <c r="F451" t="str">
        <f>IF([1]Allegations!L454="","",[1]Allegations!L454)</f>
        <v>Migrant &amp; immigrant workers (1 - IN - Engineering)</v>
      </c>
      <c r="G451">
        <f>IF([1]Allegations!T454="","",[1]Allegations!T454)</f>
        <v>1</v>
      </c>
      <c r="H451" t="str">
        <f>IF([1]Allegations!X454="","",[1]Allegations!X454)</f>
        <v>In August 2020, Human Rights Watch released a report highlighting the systemic nature of labour abuse against migrant workers in Qatar, particularly regarding the issue of salary abuse and wage theft. This is one of a number of cases cited in the report. _x000D_
_x000D_
Indian site engineer "Varun" had been in Qatar since 2016 and first reported his employer for salary abuses at the Labour Relations department in August 2019.</v>
      </c>
      <c r="I451" s="1" t="str">
        <f>IF([1]Allegations!K454="","",[1]Allegations!K454)</f>
        <v>Non-payment of Wages</v>
      </c>
      <c r="J451" t="str">
        <f>IF([1]Allegations!C454="","",[1]Allegations!C454)</f>
        <v/>
      </c>
      <c r="K451" t="str">
        <f>IF([1]Allegations!F454="","",[1]Allegations!F454)</f>
        <v/>
      </c>
      <c r="L451" t="str">
        <f>IF([1]Allegations!G454="","",[1]Allegations!G454)</f>
        <v/>
      </c>
      <c r="M451" t="str">
        <f>IF([1]Allegations!H454="","",[1]Allegations!H454)</f>
        <v/>
      </c>
      <c r="N451" t="str">
        <f>IF([1]Allegations!I454="","",[1]Allegations!I454)</f>
        <v/>
      </c>
      <c r="O451" s="1" t="str">
        <f>IF([1]Allegations!J454="","",[1]Allegations!J454)</f>
        <v>Not Reported (Employer - Engineering)</v>
      </c>
      <c r="P451" t="str">
        <f>IF([1]Allegations!N454="","",[1]Allegations!N454)</f>
        <v>No</v>
      </c>
      <c r="Q451" t="str">
        <f>IF([1]Allegations!O454="","",[1]Allegations!O454)</f>
        <v/>
      </c>
      <c r="R451" s="18" t="str">
        <f>IF(AND([1]Allegations!R454="",[1]Allegations!P454=""),"",IF(AND(NOT([1]Allegations!R454=""),[1]Allegations!P454=""),HYPERLINK([1]Allegations!R454),HYPERLINK([1]Allegations!P454)))</f>
        <v/>
      </c>
      <c r="S451" s="1" t="str">
        <f>IF([1]Allegations!Q454="","",[1]Allegations!Q454)</f>
        <v>In July 2020 he was still waiting to receive outstanding pay for February – August 2019, end-of-service benefits and his ticket to India. Due to the COVID-19 pandemic, his wait has become longer.</v>
      </c>
      <c r="T451" t="str">
        <f t="shared" si="54"/>
        <v>x</v>
      </c>
      <c r="U451" t="str">
        <f t="shared" si="55"/>
        <v/>
      </c>
      <c r="V451" t="str">
        <f t="shared" si="56"/>
        <v/>
      </c>
      <c r="W451" t="str">
        <f t="shared" si="57"/>
        <v/>
      </c>
      <c r="X451" t="str">
        <f t="shared" si="58"/>
        <v/>
      </c>
      <c r="Y451" t="str">
        <f t="shared" si="59"/>
        <v/>
      </c>
      <c r="Z451" t="str">
        <f t="shared" si="60"/>
        <v/>
      </c>
      <c r="AA451" s="1" t="str">
        <f t="shared" si="61"/>
        <v/>
      </c>
      <c r="AB451" s="19" t="str">
        <f t="shared" si="62"/>
        <v>Engineering</v>
      </c>
    </row>
    <row r="452" spans="1:28" x14ac:dyDescent="0.25">
      <c r="A452" s="1">
        <f>[1]Allegations!V455</f>
        <v>2197</v>
      </c>
      <c r="B452" t="str">
        <f>IF([1]Allegations!S455="Location unknown","Location unknown",VLOOKUP([1]Allegations!S455,[1]!map_alpha2[#Data],2,FALSE))</f>
        <v>Qatar</v>
      </c>
      <c r="C452" s="17">
        <f>IF([1]Allegations!U455="","",[1]Allegations!U455)</f>
        <v>43942</v>
      </c>
      <c r="D452" s="18" t="str">
        <f>IF([1]Allegations!B455="","",HYPERLINK([1]Allegations!B455))</f>
        <v>https://www.business-humanrights.org/en/latest-news/how-can-we-work-without-wages-salary-abuses-facing-migrant-workers-ahead-of-qatars-fifa-world-cup-2022/</v>
      </c>
      <c r="E452" t="str">
        <f>IF([1]Allegations!M455="","",[1]Allegations!M455)</f>
        <v>NGO</v>
      </c>
      <c r="F452" t="str">
        <f>IF([1]Allegations!L455="","",[1]Allegations!L455)</f>
        <v>Migrant &amp; immigrant workers (1 - NG - Cleaning &amp; maintenance)</v>
      </c>
      <c r="G452" t="str">
        <f>IF([1]Allegations!T455="","",[1]Allegations!T455)</f>
        <v>Number unknown</v>
      </c>
      <c r="H452" t="str">
        <f>IF([1]Allegations!X455="","",[1]Allegations!X455)</f>
        <v>In August 2020, Human Rights Watch released a report highlighting the systemic nature of labour abuse against migrant workers in Qatar, particularly regarding the issue of salary abuse and wage theft. This is one of a number of cases cited in the report. _x000D_
_x000D_
"Trizah", a Nigerian cleaner, told HRW her employer did not consult her and her colleagues before stopping their pay during the COVID-19 pandemic, as was stipulated by the government.</v>
      </c>
      <c r="I452" s="1" t="str">
        <f>IF([1]Allegations!K455="","",[1]Allegations!K455)</f>
        <v>Non-payment of Wages</v>
      </c>
      <c r="J452" t="str">
        <f>IF([1]Allegations!C455="","",[1]Allegations!C455)</f>
        <v/>
      </c>
      <c r="K452" t="str">
        <f>IF([1]Allegations!F455="","",[1]Allegations!F455)</f>
        <v/>
      </c>
      <c r="L452" t="str">
        <f>IF([1]Allegations!G455="","",[1]Allegations!G455)</f>
        <v/>
      </c>
      <c r="M452" t="str">
        <f>IF([1]Allegations!H455="","",[1]Allegations!H455)</f>
        <v/>
      </c>
      <c r="N452" t="str">
        <f>IF([1]Allegations!I455="","",[1]Allegations!I455)</f>
        <v/>
      </c>
      <c r="O452" s="1" t="str">
        <f>IF([1]Allegations!J455="","",[1]Allegations!J455)</f>
        <v>Not Reported (Employer - Cleaning &amp; maintenance)</v>
      </c>
      <c r="P452" t="str">
        <f>IF([1]Allegations!N455="","",[1]Allegations!N455)</f>
        <v>No</v>
      </c>
      <c r="Q452" t="str">
        <f>IF([1]Allegations!O455="","",[1]Allegations!O455)</f>
        <v/>
      </c>
      <c r="R452" s="18" t="str">
        <f>IF(AND([1]Allegations!R455="",[1]Allegations!P455=""),"",IF(AND(NOT([1]Allegations!R455=""),[1]Allegations!P455=""),HYPERLINK([1]Allegations!R455),HYPERLINK([1]Allegations!P455)))</f>
        <v/>
      </c>
      <c r="S452" s="1" t="str">
        <f>IF([1]Allegations!Q455="","",[1]Allegations!Q455)</f>
        <v>None reported</v>
      </c>
      <c r="T452" t="str">
        <f t="shared" ref="T452:T515" si="63">IF(OR(ISNUMBER(SEARCH("Contract Substitution",I452)),ISNUMBER(SEARCH("Debt Bondage",I452)),ISNUMBER(SEARCH("Non-payment of Wages",I452)),ISNUMBER(SEARCH("Recruitment Fees",I452)),ISNUMBER(SEARCH("Unfair Dismissal",I452)),ISNUMBER(SEARCH("Very Low Wages",I452))),"x","")</f>
        <v>x</v>
      </c>
      <c r="U452" t="str">
        <f t="shared" ref="U452:U515" si="64">IF(OR(ISNUMBER(SEARCH("Denial of Freedom of Expression/Assembly",I452)),ISNUMBER(SEARCH("Restricted Mobility",I452)),ISNUMBER(SEARCH("Failing to renew visas",I452)),ISNUMBER(SEARCH("Withholding Passports",I452)),ISNUMBER(SEARCH("Imprisonment",I452))),"x","")</f>
        <v/>
      </c>
      <c r="V452" t="str">
        <f t="shared" ref="V452:V515" si="65">IF(OR(ISNUMBER(SEARCH("Health: General (including workplace health &amp; safety)",I452))),"x","")</f>
        <v/>
      </c>
      <c r="W452" t="str">
        <f t="shared" ref="W452:W515" si="66">IF(OR(ISNUMBER(SEARCH("Precarious/unsuitable living conditions",I452)),ISNUMBER(SEARCH("Right to food",I452))),"x","")</f>
        <v/>
      </c>
      <c r="X452" t="str">
        <f t="shared" ref="X452:X515" si="67">IF(OR(ISNUMBER(SEARCH("Beatings &amp; violence",I452)),ISNUMBER(SEARCH("Intimidation &amp; Threats",I452))),"x","")</f>
        <v/>
      </c>
      <c r="Y452" t="str">
        <f t="shared" ref="Y452:Y515" si="68">IF(OR(ISNUMBER(SEARCH("Forced labour &amp; modern slavery",I452)),ISNUMBER(SEARCH("Human Trafficking",I452))),"x","")</f>
        <v/>
      </c>
      <c r="Z452" t="str">
        <f t="shared" ref="Z452:Z515" si="69">IF(OR(ISNUMBER(SEARCH("Injuries",I452))),"x","")</f>
        <v/>
      </c>
      <c r="AA452" s="1" t="str">
        <f t="shared" ref="AA452:AA515" si="70">IF(OR(ISNUMBER(SEARCH("Deaths",I452))),"x","")</f>
        <v/>
      </c>
      <c r="AB452" s="19" t="str">
        <f t="shared" ref="AB452:AB515" si="71">SUBSTITUTE(_xlfn.CONCAT(K452,";",N452,";",IF(O452="","",IF((LEN(O452)-LEN(SUBSTITUTE(O452,";","")))=0,MID(O452,SEARCH(" - ",O452)+3,(LEN(O452)-SEARCH(" - ",O452))-3),IF((LEN(O452)-LEN(SUBSTITUTE(O452,";","")))=1,_xlfn.CONCAT(MID(O452,SEARCH(" - ",O452,1)+3,(SEARCH(";",O452)-1)-(SEARCH(" - ",O452)+3)),";",MID(O452,SEARCH(" - ",O452,SEARCH(";",O452))+3,(LEN(O452)-SEARCH(" - ",O452,SEARCH(";",O452)))-3)),"Multiple")))),";;","")</f>
        <v>Cleaning &amp; maintenance</v>
      </c>
    </row>
    <row r="453" spans="1:28" x14ac:dyDescent="0.25">
      <c r="A453" s="1">
        <f>[1]Allegations!V456</f>
        <v>2196</v>
      </c>
      <c r="B453" t="str">
        <f>IF([1]Allegations!S456="Location unknown","Location unknown",VLOOKUP([1]Allegations!S456,[1]!map_alpha2[#Data],2,FALSE))</f>
        <v>Qatar</v>
      </c>
      <c r="C453" s="17">
        <f>IF([1]Allegations!U456="","",[1]Allegations!U456)</f>
        <v>43626</v>
      </c>
      <c r="D453" s="18" t="str">
        <f>IF([1]Allegations!B456="","",HYPERLINK([1]Allegations!B456))</f>
        <v>https://www.business-humanrights.org/en/latest-news/how-can-we-work-without-wages-salary-abuses-facing-migrant-workers-ahead-of-qatars-fifa-world-cup-2022/</v>
      </c>
      <c r="E453" t="str">
        <f>IF([1]Allegations!M456="","",[1]Allegations!M456)</f>
        <v>NGO</v>
      </c>
      <c r="F453" t="str">
        <f>IF([1]Allegations!L456="","",[1]Allegations!L456)</f>
        <v>Migrant &amp; immigrant workers (1 - KE - Security companies)</v>
      </c>
      <c r="G453">
        <f>IF([1]Allegations!T456="","",[1]Allegations!T456)</f>
        <v>1</v>
      </c>
      <c r="H453" t="str">
        <f>IF([1]Allegations!X456="","",[1]Allegations!X456)</f>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"Micah" worked 12 hours per day through the pandemic and hadn’t received salaries between February and May 2020; he stated, however, that delays had been commonplace in his labour supply company since early 2019.</v>
      </c>
      <c r="I453" s="1" t="str">
        <f>IF([1]Allegations!K456="","",[1]Allegations!K456)</f>
        <v>Non-payment of Wages</v>
      </c>
      <c r="J453" t="str">
        <f>IF([1]Allegations!C456="","",[1]Allegations!C456)</f>
        <v/>
      </c>
      <c r="K453" t="str">
        <f>IF([1]Allegations!F456="","",[1]Allegations!F456)</f>
        <v/>
      </c>
      <c r="L453" t="str">
        <f>IF([1]Allegations!G456="","",[1]Allegations!G456)</f>
        <v/>
      </c>
      <c r="M453" t="str">
        <f>IF([1]Allegations!H456="","",[1]Allegations!H456)</f>
        <v/>
      </c>
      <c r="N453" t="str">
        <f>IF([1]Allegations!I456="","",[1]Allegations!I456)</f>
        <v/>
      </c>
      <c r="O453" s="1" t="str">
        <f>IF([1]Allegations!J456="","",[1]Allegations!J456)</f>
        <v>Not Reported (Employer - Labour supplier)</v>
      </c>
      <c r="P453" t="str">
        <f>IF([1]Allegations!N456="","",[1]Allegations!N456)</f>
        <v>No</v>
      </c>
      <c r="Q453" t="str">
        <f>IF([1]Allegations!O456="","",[1]Allegations!O456)</f>
        <v/>
      </c>
      <c r="R453" s="18" t="str">
        <f>IF(AND([1]Allegations!R456="",[1]Allegations!P456=""),"",IF(AND(NOT([1]Allegations!R456=""),[1]Allegations!P456=""),HYPERLINK([1]Allegations!R456),HYPERLINK([1]Allegations!P456)))</f>
        <v/>
      </c>
      <c r="S453" s="1" t="str">
        <f>IF([1]Allegations!Q456="","",[1]Allegations!Q456)</f>
        <v>None reported</v>
      </c>
      <c r="T453" t="str">
        <f t="shared" si="63"/>
        <v>x</v>
      </c>
      <c r="U453" t="str">
        <f t="shared" si="64"/>
        <v/>
      </c>
      <c r="V453" t="str">
        <f t="shared" si="65"/>
        <v/>
      </c>
      <c r="W453" t="str">
        <f t="shared" si="66"/>
        <v/>
      </c>
      <c r="X453" t="str">
        <f t="shared" si="67"/>
        <v/>
      </c>
      <c r="Y453" t="str">
        <f t="shared" si="68"/>
        <v/>
      </c>
      <c r="Z453" t="str">
        <f t="shared" si="69"/>
        <v/>
      </c>
      <c r="AA453" s="1" t="str">
        <f t="shared" si="70"/>
        <v/>
      </c>
      <c r="AB453" s="19" t="str">
        <f t="shared" si="71"/>
        <v>Labour supplier</v>
      </c>
    </row>
    <row r="454" spans="1:28" x14ac:dyDescent="0.25">
      <c r="A454" s="1">
        <f>[1]Allegations!V457</f>
        <v>2195</v>
      </c>
      <c r="B454" t="str">
        <f>IF([1]Allegations!S457="Location unknown","Location unknown",VLOOKUP([1]Allegations!S457,[1]!map_alpha2[#Data],2,FALSE))</f>
        <v>Qatar</v>
      </c>
      <c r="C454" s="17">
        <f>IF([1]Allegations!U457="","",[1]Allegations!U457)</f>
        <v>43634</v>
      </c>
      <c r="D454" s="18" t="str">
        <f>IF([1]Allegations!B457="","",HYPERLINK([1]Allegations!B457))</f>
        <v>https://www.business-humanrights.org/en/latest-news/how-can-we-work-without-wages-salary-abuses-facing-migrant-workers-ahead-of-qatars-fifa-world-cup-2022/</v>
      </c>
      <c r="E454" t="str">
        <f>IF([1]Allegations!M457="","",[1]Allegations!M457)</f>
        <v>NGO</v>
      </c>
      <c r="F454" t="str">
        <f>IF([1]Allegations!L457="","",[1]Allegations!L457)</f>
        <v>Migrant &amp; immigrant workers (1 - PH - Cleaning &amp; maintenance)</v>
      </c>
      <c r="G454" t="str">
        <f>IF([1]Allegations!T457="","",[1]Allegations!T457)</f>
        <v>Number unknown</v>
      </c>
      <c r="H454" t="str">
        <f>IF([1]Allegations!X457="","",[1]Allegations!X457)</f>
        <v>In August 2020, Human Rights Watch released a report highlighting the systemic nature of labour abuse against migrant workers in Qatar, particularly regarding the issue of salary abuse and wage theft. This is one of a number of cases cited in the report. _x000D_
_x000D_
Filipina cleaner "Jasmine" came to the end of her contract with a labour supplier in 2019 and found her end-of-service payment to be much smaller than expected. It had been calculated using a basic wage that was much smaller than the wage she had been receiving. She also alleged the company had delayed payments, mistreated workers and refused to allow them to take holiday to their home countries.</v>
      </c>
      <c r="I454" s="1" t="str">
        <f>IF([1]Allegations!K457="","",[1]Allegations!K457)</f>
        <v>Intimidation &amp; Threats;Non-payment of Wages;Restricted Mobility</v>
      </c>
      <c r="J454" t="str">
        <f>IF([1]Allegations!C457="","",[1]Allegations!C457)</f>
        <v/>
      </c>
      <c r="K454" t="str">
        <f>IF([1]Allegations!F457="","",[1]Allegations!F457)</f>
        <v/>
      </c>
      <c r="L454" t="str">
        <f>IF([1]Allegations!G457="","",[1]Allegations!G457)</f>
        <v/>
      </c>
      <c r="M454" t="str">
        <f>IF([1]Allegations!H457="","",[1]Allegations!H457)</f>
        <v/>
      </c>
      <c r="N454" t="str">
        <f>IF([1]Allegations!I457="","",[1]Allegations!I457)</f>
        <v/>
      </c>
      <c r="O454" s="1" t="str">
        <f>IF([1]Allegations!J457="","",[1]Allegations!J457)</f>
        <v>Not Reported (Employer - Labour supplier)</v>
      </c>
      <c r="P454" t="str">
        <f>IF([1]Allegations!N457="","",[1]Allegations!N457)</f>
        <v>No</v>
      </c>
      <c r="Q454" t="str">
        <f>IF([1]Allegations!O457="","",[1]Allegations!O457)</f>
        <v/>
      </c>
      <c r="R454" s="18" t="str">
        <f>IF(AND([1]Allegations!R457="",[1]Allegations!P457=""),"",IF(AND(NOT([1]Allegations!R457=""),[1]Allegations!P457=""),HYPERLINK([1]Allegations!R457),HYPERLINK([1]Allegations!P457)))</f>
        <v/>
      </c>
      <c r="S454" s="1" t="str">
        <f>IF([1]Allegations!Q457="","",[1]Allegations!Q457)</f>
        <v>None reported</v>
      </c>
      <c r="T454" t="str">
        <f t="shared" si="63"/>
        <v>x</v>
      </c>
      <c r="U454" t="str">
        <f t="shared" si="64"/>
        <v>x</v>
      </c>
      <c r="V454" t="str">
        <f t="shared" si="65"/>
        <v/>
      </c>
      <c r="W454" t="str">
        <f t="shared" si="66"/>
        <v/>
      </c>
      <c r="X454" t="str">
        <f t="shared" si="67"/>
        <v>x</v>
      </c>
      <c r="Y454" t="str">
        <f t="shared" si="68"/>
        <v/>
      </c>
      <c r="Z454" t="str">
        <f t="shared" si="69"/>
        <v/>
      </c>
      <c r="AA454" s="1" t="str">
        <f t="shared" si="70"/>
        <v/>
      </c>
      <c r="AB454" s="19" t="str">
        <f t="shared" si="71"/>
        <v>Labour supplier</v>
      </c>
    </row>
    <row r="455" spans="1:28" x14ac:dyDescent="0.25">
      <c r="A455" s="1">
        <f>[1]Allegations!V458</f>
        <v>2194</v>
      </c>
      <c r="B455" t="str">
        <f>IF([1]Allegations!S458="Location unknown","Location unknown",VLOOKUP([1]Allegations!S458,[1]!map_alpha2[#Data],2,FALSE))</f>
        <v>Qatar</v>
      </c>
      <c r="C455" s="17">
        <f>IF([1]Allegations!U458="","",[1]Allegations!U458)</f>
        <v>43815</v>
      </c>
      <c r="D455" s="18" t="str">
        <f>IF([1]Allegations!B458="","",HYPERLINK([1]Allegations!B458))</f>
        <v>https://www.business-humanrights.org/en/latest-news/how-can-we-work-without-wages-salary-abuses-facing-migrant-workers-ahead-of-qatars-fifa-world-cup-2022/</v>
      </c>
      <c r="E455" t="str">
        <f>IF([1]Allegations!M458="","",[1]Allegations!M458)</f>
        <v>NGO</v>
      </c>
      <c r="F455" t="str">
        <f>IF([1]Allegations!L458="","",[1]Allegations!L458)</f>
        <v>Migrant &amp; immigrant workers (1 - PH - Cleaning &amp; maintenance)</v>
      </c>
      <c r="G455">
        <f>IF([1]Allegations!T458="","",[1]Allegations!T458)</f>
        <v>7</v>
      </c>
      <c r="H455" t="str">
        <f>IF([1]Allegations!X458="","",[1]Allegations!X458)</f>
        <v>In August 2020, Human Rights Watch released a report highlighting the systemic nature of labour abuse against migrant workers in Qatar, particularly regarding the issue of salary abuse and wage theft. This is one of a number of cases cited in the report. _x000D_
_x000D_
Filipino cleaner "Jon" had completed a two-year contract with a labour supply company. The employer was refusing to hand over his end-of-service payments, as they had with six other colleagues he had witnessed. The other six gave up waiting and accepted a ticket home without receiving what was owed to them.</v>
      </c>
      <c r="I455" s="1" t="str">
        <f>IF([1]Allegations!K458="","",[1]Allegations!K458)</f>
        <v>Non-payment of Wages;Restricted Mobility</v>
      </c>
      <c r="J455" t="str">
        <f>IF([1]Allegations!C458="","",[1]Allegations!C458)</f>
        <v/>
      </c>
      <c r="K455" t="str">
        <f>IF([1]Allegations!F458="","",[1]Allegations!F458)</f>
        <v/>
      </c>
      <c r="L455" t="str">
        <f>IF([1]Allegations!G458="","",[1]Allegations!G458)</f>
        <v/>
      </c>
      <c r="M455" t="str">
        <f>IF([1]Allegations!H458="","",[1]Allegations!H458)</f>
        <v/>
      </c>
      <c r="N455" t="str">
        <f>IF([1]Allegations!I458="","",[1]Allegations!I458)</f>
        <v/>
      </c>
      <c r="O455" s="1" t="str">
        <f>IF([1]Allegations!J458="","",[1]Allegations!J458)</f>
        <v>Not Reported (Employer - Labour supplier)</v>
      </c>
      <c r="P455" t="str">
        <f>IF([1]Allegations!N458="","",[1]Allegations!N458)</f>
        <v>No</v>
      </c>
      <c r="Q455" t="str">
        <f>IF([1]Allegations!O458="","",[1]Allegations!O458)</f>
        <v/>
      </c>
      <c r="R455" s="18" t="str">
        <f>IF(AND([1]Allegations!R458="",[1]Allegations!P458=""),"",IF(AND(NOT([1]Allegations!R458=""),[1]Allegations!P458=""),HYPERLINK([1]Allegations!R458),HYPERLINK([1]Allegations!P458)))</f>
        <v/>
      </c>
      <c r="S455" s="1" t="str">
        <f>IF([1]Allegations!Q458="","",[1]Allegations!Q458)</f>
        <v>The other six workers impacted gave up waiting for the employer to hand over their end-of-service-benefits and accepted a flight ticket home without receiving them.</v>
      </c>
      <c r="T455" t="str">
        <f t="shared" si="63"/>
        <v>x</v>
      </c>
      <c r="U455" t="str">
        <f t="shared" si="64"/>
        <v>x</v>
      </c>
      <c r="V455" t="str">
        <f t="shared" si="65"/>
        <v/>
      </c>
      <c r="W455" t="str">
        <f t="shared" si="66"/>
        <v/>
      </c>
      <c r="X455" t="str">
        <f t="shared" si="67"/>
        <v/>
      </c>
      <c r="Y455" t="str">
        <f t="shared" si="68"/>
        <v/>
      </c>
      <c r="Z455" t="str">
        <f t="shared" si="69"/>
        <v/>
      </c>
      <c r="AA455" s="1" t="str">
        <f t="shared" si="70"/>
        <v/>
      </c>
      <c r="AB455" s="19" t="str">
        <f t="shared" si="71"/>
        <v>Labour supplier</v>
      </c>
    </row>
    <row r="456" spans="1:28" x14ac:dyDescent="0.25">
      <c r="A456" s="1">
        <f>[1]Allegations!V459</f>
        <v>2192</v>
      </c>
      <c r="B456" t="str">
        <f>IF([1]Allegations!S459="Location unknown","Location unknown",VLOOKUP([1]Allegations!S459,[1]!map_alpha2[#Data],2,FALSE))</f>
        <v>Qatar</v>
      </c>
      <c r="C456" s="17">
        <f>IF([1]Allegations!U459="","",[1]Allegations!U459)</f>
        <v>43807</v>
      </c>
      <c r="D456" s="18" t="str">
        <f>IF([1]Allegations!B459="","",HYPERLINK([1]Allegations!B459))</f>
        <v>https://www.business-humanrights.org/en/latest-news/how-can-we-work-without-wages-salary-abuses-facing-migrant-workers-ahead-of-qatars-fifa-world-cup-2022/</v>
      </c>
      <c r="E456" t="str">
        <f>IF([1]Allegations!M459="","",[1]Allegations!M459)</f>
        <v>NGO</v>
      </c>
      <c r="F456" t="str">
        <f>IF([1]Allegations!L459="","",[1]Allegations!L459)</f>
        <v>Migrant &amp; immigrant workers (1 - KE - Security companies)</v>
      </c>
      <c r="G456">
        <f>IF([1]Allegations!T459="","",[1]Allegations!T459)</f>
        <v>3000</v>
      </c>
      <c r="H456" t="str">
        <f>IF([1]Allegations!X459="","",[1]Allegations!X459)</f>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"Daniel" told HRW that although his contract states additional payments at overtime rates for work over 8 hours a day, he consistently worked four hours overtime, six days per week and has never been paid for over time work, and was not paid for one of the month’s at all. He has had to take loans from friends. Daniel stated that about 3,000 workers are impacted.</v>
      </c>
      <c r="I456" s="1" t="str">
        <f>IF([1]Allegations!K459="","",[1]Allegations!K459)</f>
        <v>Non-payment of Wages</v>
      </c>
      <c r="J456" t="str">
        <f>IF([1]Allegations!C459="","",[1]Allegations!C459)</f>
        <v/>
      </c>
      <c r="K456" t="str">
        <f>IF([1]Allegations!F459="","",[1]Allegations!F459)</f>
        <v/>
      </c>
      <c r="L456" t="str">
        <f>IF([1]Allegations!G459="","",[1]Allegations!G459)</f>
        <v/>
      </c>
      <c r="M456" t="str">
        <f>IF([1]Allegations!H459="","",[1]Allegations!H459)</f>
        <v/>
      </c>
      <c r="N456" t="str">
        <f>IF([1]Allegations!I459="","",[1]Allegations!I459)</f>
        <v/>
      </c>
      <c r="O456" s="1" t="str">
        <f>IF([1]Allegations!J459="","",[1]Allegations!J459)</f>
        <v>Not Reported (Employer - Security companies)</v>
      </c>
      <c r="P456" t="str">
        <f>IF([1]Allegations!N459="","",[1]Allegations!N459)</f>
        <v>No</v>
      </c>
      <c r="Q456" t="str">
        <f>IF([1]Allegations!O459="","",[1]Allegations!O459)</f>
        <v/>
      </c>
      <c r="R456" s="18" t="str">
        <f>IF(AND([1]Allegations!R459="",[1]Allegations!P459=""),"",IF(AND(NOT([1]Allegations!R459=""),[1]Allegations!P459=""),HYPERLINK([1]Allegations!R459),HYPERLINK([1]Allegations!P459)))</f>
        <v/>
      </c>
      <c r="S456" s="1" t="str">
        <f>IF([1]Allegations!Q459="","",[1]Allegations!Q459)</f>
        <v>None reported</v>
      </c>
      <c r="T456" t="str">
        <f t="shared" si="63"/>
        <v>x</v>
      </c>
      <c r="U456" t="str">
        <f t="shared" si="64"/>
        <v/>
      </c>
      <c r="V456" t="str">
        <f t="shared" si="65"/>
        <v/>
      </c>
      <c r="W456" t="str">
        <f t="shared" si="66"/>
        <v/>
      </c>
      <c r="X456" t="str">
        <f t="shared" si="67"/>
        <v/>
      </c>
      <c r="Y456" t="str">
        <f t="shared" si="68"/>
        <v/>
      </c>
      <c r="Z456" t="str">
        <f t="shared" si="69"/>
        <v/>
      </c>
      <c r="AA456" s="1" t="str">
        <f t="shared" si="70"/>
        <v/>
      </c>
      <c r="AB456" s="19" t="str">
        <f t="shared" si="71"/>
        <v>Security companies</v>
      </c>
    </row>
    <row r="457" spans="1:28" x14ac:dyDescent="0.25">
      <c r="A457" s="1">
        <f>[1]Allegations!V460</f>
        <v>2191</v>
      </c>
      <c r="B457" t="str">
        <f>IF([1]Allegations!S460="Location unknown","Location unknown",VLOOKUP([1]Allegations!S460,[1]!map_alpha2[#Data],2,FALSE))</f>
        <v>Qatar</v>
      </c>
      <c r="C457" s="17">
        <f>IF([1]Allegations!U460="","",[1]Allegations!U460)</f>
        <v>43817</v>
      </c>
      <c r="D457" s="18" t="str">
        <f>IF([1]Allegations!B460="","",HYPERLINK([1]Allegations!B460))</f>
        <v>https://www.business-humanrights.org/en/latest-news/how-can-we-work-without-wages-salary-abuses-facing-migrant-workers-ahead-of-qatars-fifa-world-cup-2022/</v>
      </c>
      <c r="E457" t="str">
        <f>IF([1]Allegations!M460="","",[1]Allegations!M460)</f>
        <v>NGO</v>
      </c>
      <c r="F457" t="str">
        <f>IF([1]Allegations!L460="","",[1]Allegations!L460)</f>
        <v>Migrant &amp; immigrant workers (1 - NP - Cleaning &amp; maintenance)</v>
      </c>
      <c r="G457">
        <f>IF([1]Allegations!T460="","",[1]Allegations!T460)</f>
        <v>1</v>
      </c>
      <c r="H457" t="str">
        <f>IF([1]Allegations!X460="","",[1]Allegations!X460)</f>
        <v>In August 2020, Human Rights Watch released a report highlighting the systemic nature of labour abuse against migrant workers in Qatar, particularly regarding the issue of salary abuse and wage theft. This is one of a number of cases cited in the report. _x000D_
_x000D_
Nepali cleaner "Akash" told HRW he frequently works many hours overtime but is not paid for the extra time despite his contract with a labour supply company stating what his compensation should be. (Interview - 18 December 2019)</v>
      </c>
      <c r="I457" s="1" t="str">
        <f>IF([1]Allegations!K460="","",[1]Allegations!K460)</f>
        <v>Non-payment of Wages</v>
      </c>
      <c r="J457" t="str">
        <f>IF([1]Allegations!C460="","",[1]Allegations!C460)</f>
        <v/>
      </c>
      <c r="K457" t="str">
        <f>IF([1]Allegations!F460="","",[1]Allegations!F460)</f>
        <v/>
      </c>
      <c r="L457" t="str">
        <f>IF([1]Allegations!G460="","",[1]Allegations!G460)</f>
        <v/>
      </c>
      <c r="M457" t="str">
        <f>IF([1]Allegations!H460="","",[1]Allegations!H460)</f>
        <v/>
      </c>
      <c r="N457" t="str">
        <f>IF([1]Allegations!I460="","",[1]Allegations!I460)</f>
        <v/>
      </c>
      <c r="O457" s="1" t="str">
        <f>IF([1]Allegations!J460="","",[1]Allegations!J460)</f>
        <v>Not Reported (Employer - Labour supplier)</v>
      </c>
      <c r="P457" t="str">
        <f>IF([1]Allegations!N460="","",[1]Allegations!N460)</f>
        <v>No</v>
      </c>
      <c r="Q457" t="str">
        <f>IF([1]Allegations!O460="","",[1]Allegations!O460)</f>
        <v/>
      </c>
      <c r="R457" s="18" t="str">
        <f>IF(AND([1]Allegations!R460="",[1]Allegations!P460=""),"",IF(AND(NOT([1]Allegations!R460=""),[1]Allegations!P460=""),HYPERLINK([1]Allegations!R460),HYPERLINK([1]Allegations!P460)))</f>
        <v/>
      </c>
      <c r="S457" s="1" t="str">
        <f>IF([1]Allegations!Q460="","",[1]Allegations!Q460)</f>
        <v>None reported</v>
      </c>
      <c r="T457" t="str">
        <f t="shared" si="63"/>
        <v>x</v>
      </c>
      <c r="U457" t="str">
        <f t="shared" si="64"/>
        <v/>
      </c>
      <c r="V457" t="str">
        <f t="shared" si="65"/>
        <v/>
      </c>
      <c r="W457" t="str">
        <f t="shared" si="66"/>
        <v/>
      </c>
      <c r="X457" t="str">
        <f t="shared" si="67"/>
        <v/>
      </c>
      <c r="Y457" t="str">
        <f t="shared" si="68"/>
        <v/>
      </c>
      <c r="Z457" t="str">
        <f t="shared" si="69"/>
        <v/>
      </c>
      <c r="AA457" s="1" t="str">
        <f t="shared" si="70"/>
        <v/>
      </c>
      <c r="AB457" s="19" t="str">
        <f t="shared" si="71"/>
        <v>Labour supplier</v>
      </c>
    </row>
    <row r="458" spans="1:28" x14ac:dyDescent="0.25">
      <c r="A458" s="1">
        <f>[1]Allegations!V461</f>
        <v>2189</v>
      </c>
      <c r="B458" t="str">
        <f>IF([1]Allegations!S461="Location unknown","Location unknown",VLOOKUP([1]Allegations!S461,[1]!map_alpha2[#Data],2,FALSE))</f>
        <v>Qatar</v>
      </c>
      <c r="C458" s="17">
        <f>IF([1]Allegations!U461="","",[1]Allegations!U461)</f>
        <v>43808</v>
      </c>
      <c r="D458" s="18" t="str">
        <f>IF([1]Allegations!B461="","",HYPERLINK([1]Allegations!B461))</f>
        <v>https://www.business-humanrights.org/en/latest-news/how-can-we-work-without-wages-salary-abuses-facing-migrant-workers-ahead-of-qatars-fifa-world-cup-2022/</v>
      </c>
      <c r="E458" t="str">
        <f>IF([1]Allegations!M461="","",[1]Allegations!M461)</f>
        <v>NGO</v>
      </c>
      <c r="F458" t="str">
        <f>IF([1]Allegations!L461="","",[1]Allegations!L461)</f>
        <v>Migrant &amp; immigrant workers (1 - KE - Security companies)</v>
      </c>
      <c r="G458">
        <f>IF([1]Allegations!T461="","",[1]Allegations!T461)</f>
        <v>1</v>
      </c>
      <c r="H458" t="str">
        <f>IF([1]Allegations!X461="","",[1]Allegations!X461)</f>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"Royal" was contracted full time by a labour supply company who deployed him on part time or short-term contracts as they did not have regular clients. In between times he would not be paid. Throughout 2019 he had only worked for five months and when not working he was only paid a small food allowance. (Interview - 9 December 2019)</v>
      </c>
      <c r="I458" s="1" t="str">
        <f>IF([1]Allegations!K461="","",[1]Allegations!K461)</f>
        <v>Non-payment of Wages;Right to food</v>
      </c>
      <c r="J458" t="str">
        <f>IF([1]Allegations!C461="","",[1]Allegations!C461)</f>
        <v/>
      </c>
      <c r="K458" t="str">
        <f>IF([1]Allegations!F461="","",[1]Allegations!F461)</f>
        <v/>
      </c>
      <c r="L458" t="str">
        <f>IF([1]Allegations!G461="","",[1]Allegations!G461)</f>
        <v/>
      </c>
      <c r="M458" t="str">
        <f>IF([1]Allegations!H461="","",[1]Allegations!H461)</f>
        <v/>
      </c>
      <c r="N458" t="str">
        <f>IF([1]Allegations!I461="","",[1]Allegations!I461)</f>
        <v/>
      </c>
      <c r="O458" s="1" t="str">
        <f>IF([1]Allegations!J461="","",[1]Allegations!J461)</f>
        <v>Not Reported (Employer - Labour supplier)</v>
      </c>
      <c r="P458" t="str">
        <f>IF([1]Allegations!N461="","",[1]Allegations!N461)</f>
        <v>No</v>
      </c>
      <c r="Q458" t="str">
        <f>IF([1]Allegations!O461="","",[1]Allegations!O461)</f>
        <v/>
      </c>
      <c r="R458" s="18" t="str">
        <f>IF(AND([1]Allegations!R461="",[1]Allegations!P461=""),"",IF(AND(NOT([1]Allegations!R461=""),[1]Allegations!P461=""),HYPERLINK([1]Allegations!R461),HYPERLINK([1]Allegations!P461)))</f>
        <v/>
      </c>
      <c r="S458" s="1" t="str">
        <f>IF([1]Allegations!Q461="","",[1]Allegations!Q461)</f>
        <v>None reported</v>
      </c>
      <c r="T458" t="str">
        <f t="shared" si="63"/>
        <v>x</v>
      </c>
      <c r="U458" t="str">
        <f t="shared" si="64"/>
        <v/>
      </c>
      <c r="V458" t="str">
        <f t="shared" si="65"/>
        <v/>
      </c>
      <c r="W458" t="str">
        <f t="shared" si="66"/>
        <v>x</v>
      </c>
      <c r="X458" t="str">
        <f t="shared" si="67"/>
        <v/>
      </c>
      <c r="Y458" t="str">
        <f t="shared" si="68"/>
        <v/>
      </c>
      <c r="Z458" t="str">
        <f t="shared" si="69"/>
        <v/>
      </c>
      <c r="AA458" s="1" t="str">
        <f t="shared" si="70"/>
        <v/>
      </c>
      <c r="AB458" s="19" t="str">
        <f t="shared" si="71"/>
        <v>Labour supplier</v>
      </c>
    </row>
    <row r="459" spans="1:28" x14ac:dyDescent="0.25">
      <c r="A459" s="1">
        <f>[1]Allegations!V462</f>
        <v>2188</v>
      </c>
      <c r="B459" t="str">
        <f>IF([1]Allegations!S462="Location unknown","Location unknown",VLOOKUP([1]Allegations!S462,[1]!map_alpha2[#Data],2,FALSE))</f>
        <v>Qatar</v>
      </c>
      <c r="C459" s="17">
        <f>IF([1]Allegations!U462="","",[1]Allegations!U462)</f>
        <v>43560</v>
      </c>
      <c r="D459" s="18" t="str">
        <f>IF([1]Allegations!B462="","",HYPERLINK([1]Allegations!B462))</f>
        <v>https://www.business-humanrights.org/en/latest-news/how-can-we-work-without-wages-salary-abuses-facing-migrant-workers-ahead-of-qatars-fifa-world-cup-2022/</v>
      </c>
      <c r="E459" t="str">
        <f>IF([1]Allegations!M462="","",[1]Allegations!M462)</f>
        <v>NGO</v>
      </c>
      <c r="F459" t="str">
        <f>IF([1]Allegations!L462="","",[1]Allegations!L462)</f>
        <v>Migrant &amp; immigrant workers (1 - GH - Security companies)</v>
      </c>
      <c r="G459">
        <f>IF([1]Allegations!T462="","",[1]Allegations!T462)</f>
        <v>30</v>
      </c>
      <c r="H459" t="str">
        <f>IF([1]Allegations!X462="","",[1]Allegations!X462)</f>
        <v>In August 2020, Human Rights Watch released a report highlighting the systemic nature of labour abuse against migrant workers in Qatar, particularly regarding the issue of salary abuse and wage theft. This is one of a number of cases cited in the report._x000D_
_x000D_
Ghanaian security worker "Kahil" was contracted full time by a labour supply company who deployed him on part time or short-term contracts as they did not have regular clients. In between times he would not be paid; others in the company had gone eight months without pay. This practice of “warehousing” workers is well-documented in Qatar and breaches workers’ labour rights. Kahil had to take a loan to cover the cost of his recruitment fees and did not have money to eat. At least 30 security guards at the company were impacted alongside.</v>
      </c>
      <c r="I459" s="1" t="str">
        <f>IF([1]Allegations!K462="","",[1]Allegations!K462)</f>
        <v>Non-payment of Wages;Recruitment Fees;Right to food</v>
      </c>
      <c r="J459" t="str">
        <f>IF([1]Allegations!C462="","",[1]Allegations!C462)</f>
        <v/>
      </c>
      <c r="K459" t="str">
        <f>IF([1]Allegations!F462="","",[1]Allegations!F462)</f>
        <v/>
      </c>
      <c r="L459" t="str">
        <f>IF([1]Allegations!G462="","",[1]Allegations!G462)</f>
        <v/>
      </c>
      <c r="M459" t="str">
        <f>IF([1]Allegations!H462="","",[1]Allegations!H462)</f>
        <v/>
      </c>
      <c r="N459" t="str">
        <f>IF([1]Allegations!I462="","",[1]Allegations!I462)</f>
        <v/>
      </c>
      <c r="O459" s="1" t="str">
        <f>IF([1]Allegations!J462="","",[1]Allegations!J462)</f>
        <v>Not Reported (Employer - Labour supplier)</v>
      </c>
      <c r="P459" t="str">
        <f>IF([1]Allegations!N462="","",[1]Allegations!N462)</f>
        <v>No</v>
      </c>
      <c r="Q459" t="str">
        <f>IF([1]Allegations!O462="","",[1]Allegations!O462)</f>
        <v/>
      </c>
      <c r="R459" s="18" t="str">
        <f>IF(AND([1]Allegations!R462="",[1]Allegations!P462=""),"",IF(AND(NOT([1]Allegations!R462=""),[1]Allegations!P462=""),HYPERLINK([1]Allegations!R462),HYPERLINK([1]Allegations!P462)))</f>
        <v/>
      </c>
      <c r="S459" s="1" t="str">
        <f>IF([1]Allegations!Q462="","",[1]Allegations!Q462)</f>
        <v>None reported</v>
      </c>
      <c r="T459" t="str">
        <f t="shared" si="63"/>
        <v>x</v>
      </c>
      <c r="U459" t="str">
        <f t="shared" si="64"/>
        <v/>
      </c>
      <c r="V459" t="str">
        <f t="shared" si="65"/>
        <v/>
      </c>
      <c r="W459" t="str">
        <f t="shared" si="66"/>
        <v>x</v>
      </c>
      <c r="X459" t="str">
        <f t="shared" si="67"/>
        <v/>
      </c>
      <c r="Y459" t="str">
        <f t="shared" si="68"/>
        <v/>
      </c>
      <c r="Z459" t="str">
        <f t="shared" si="69"/>
        <v/>
      </c>
      <c r="AA459" s="1" t="str">
        <f t="shared" si="70"/>
        <v/>
      </c>
      <c r="AB459" s="19" t="str">
        <f t="shared" si="71"/>
        <v>Labour supplier</v>
      </c>
    </row>
    <row r="460" spans="1:28" x14ac:dyDescent="0.25">
      <c r="A460" s="1">
        <f>[1]Allegations!V463</f>
        <v>2187</v>
      </c>
      <c r="B460" t="str">
        <f>IF([1]Allegations!S463="Location unknown","Location unknown",VLOOKUP([1]Allegations!S463,[1]!map_alpha2[#Data],2,FALSE))</f>
        <v>Qatar</v>
      </c>
      <c r="C460" s="17">
        <f>IF([1]Allegations!U463="","",[1]Allegations!U463)</f>
        <v>43678</v>
      </c>
      <c r="D460" s="18" t="str">
        <f>IF([1]Allegations!B463="","",HYPERLINK([1]Allegations!B463))</f>
        <v>https://www.business-humanrights.org/en/latest-news/how-can-we-work-without-wages-salary-abuses-facing-migrant-workers-ahead-of-qatars-fifa-world-cup-2022/</v>
      </c>
      <c r="E460" t="str">
        <f>IF([1]Allegations!M463="","",[1]Allegations!M463)</f>
        <v>NGO</v>
      </c>
      <c r="F460" t="str">
        <f>IF([1]Allegations!L463="","",[1]Allegations!L463)</f>
        <v>Migrant &amp; immigrant workers (1 - KE - Transport: General)</v>
      </c>
      <c r="G460">
        <f>IF([1]Allegations!T463="","",[1]Allegations!T463)</f>
        <v>1</v>
      </c>
      <c r="H460" t="str">
        <f>IF([1]Allegations!X463="","",[1]Allegations!X463)</f>
        <v>In August 2020, Human Rights Watch released a report highlighting the systemic nature of labour abuse against migrant workers in Qatar, particularly regarding the issue of salary abuse and wage theft. This is one of a number of cases cited in the report. _x000D_
_x000D_
Kenyan valet "Tim", who worked in Qatar between April 2018 until April 2019, told HRW he frequently experienced arbitrary salary deductions by his employer.</v>
      </c>
      <c r="I460" s="1" t="str">
        <f>IF([1]Allegations!K463="","",[1]Allegations!K463)</f>
        <v>Non-payment of Wages</v>
      </c>
      <c r="J460" t="str">
        <f>IF([1]Allegations!C463="","",[1]Allegations!C463)</f>
        <v/>
      </c>
      <c r="K460" t="str">
        <f>IF([1]Allegations!F463="","",[1]Allegations!F463)</f>
        <v/>
      </c>
      <c r="L460" t="str">
        <f>IF([1]Allegations!G463="","",[1]Allegations!G463)</f>
        <v/>
      </c>
      <c r="M460" t="str">
        <f>IF([1]Allegations!H463="","",[1]Allegations!H463)</f>
        <v/>
      </c>
      <c r="N460" t="str">
        <f>IF([1]Allegations!I463="","",[1]Allegations!I463)</f>
        <v/>
      </c>
      <c r="O460" s="1" t="str">
        <f>IF([1]Allegations!J463="","",[1]Allegations!J463)</f>
        <v>Not Reported (Employer - Transport: General)</v>
      </c>
      <c r="P460" t="str">
        <f>IF([1]Allegations!N463="","",[1]Allegations!N463)</f>
        <v>No</v>
      </c>
      <c r="Q460" t="str">
        <f>IF([1]Allegations!O463="","",[1]Allegations!O463)</f>
        <v/>
      </c>
      <c r="R460" s="18" t="str">
        <f>IF(AND([1]Allegations!R463="",[1]Allegations!P463=""),"",IF(AND(NOT([1]Allegations!R463=""),[1]Allegations!P463=""),HYPERLINK([1]Allegations!R463),HYPERLINK([1]Allegations!P463)))</f>
        <v/>
      </c>
      <c r="S460" s="1" t="str">
        <f>IF([1]Allegations!Q463="","",[1]Allegations!Q463)</f>
        <v>None reported</v>
      </c>
      <c r="T460" t="str">
        <f t="shared" si="63"/>
        <v>x</v>
      </c>
      <c r="U460" t="str">
        <f t="shared" si="64"/>
        <v/>
      </c>
      <c r="V460" t="str">
        <f t="shared" si="65"/>
        <v/>
      </c>
      <c r="W460" t="str">
        <f t="shared" si="66"/>
        <v/>
      </c>
      <c r="X460" t="str">
        <f t="shared" si="67"/>
        <v/>
      </c>
      <c r="Y460" t="str">
        <f t="shared" si="68"/>
        <v/>
      </c>
      <c r="Z460" t="str">
        <f t="shared" si="69"/>
        <v/>
      </c>
      <c r="AA460" s="1" t="str">
        <f t="shared" si="70"/>
        <v/>
      </c>
      <c r="AB460" s="19" t="str">
        <f t="shared" si="71"/>
        <v>Transport: General</v>
      </c>
    </row>
    <row r="461" spans="1:28" x14ac:dyDescent="0.25">
      <c r="A461" s="1">
        <f>[1]Allegations!V464</f>
        <v>2186</v>
      </c>
      <c r="B461" t="str">
        <f>IF([1]Allegations!S464="Location unknown","Location unknown",VLOOKUP([1]Allegations!S464,[1]!map_alpha2[#Data],2,FALSE))</f>
        <v>Qatar</v>
      </c>
      <c r="C461" s="17">
        <f>IF([1]Allegations!U464="","",[1]Allegations!U464)</f>
        <v>43814</v>
      </c>
      <c r="D461" s="18" t="str">
        <f>IF([1]Allegations!B464="","",HYPERLINK([1]Allegations!B464))</f>
        <v>https://www.business-humanrights.org/en/latest-news/how-can-we-work-without-wages-salary-abuses-facing-migrant-workers-ahead-of-qatars-fifa-world-cup-2022/</v>
      </c>
      <c r="E461" t="str">
        <f>IF([1]Allegations!M464="","",[1]Allegations!M464)</f>
        <v>NGO</v>
      </c>
      <c r="F461" t="str">
        <f>IF([1]Allegations!L464="","",[1]Allegations!L464)</f>
        <v>Migrant &amp; immigrant workers (1 - PH - Cleaning &amp; maintenance)</v>
      </c>
      <c r="G461">
        <f>IF([1]Allegations!T464="","",[1]Allegations!T464)</f>
        <v>1</v>
      </c>
      <c r="H461" t="str">
        <f>IF([1]Allegations!X464="","",[1]Allegations!X464)</f>
        <v>In August 2020, Human Rights Watch released a report highlighting the systemic nature of labour abuse against migrant workers in Qatar, particularly regarding the issue of salary abuse and wage theft. This is one of a number of cases cited in the report. _x000D_
_x000D_
Filipina worker "Jenny" was employed as a cleaner for a labour supply company. Each month her employer makes arbitrary deductions, for example, if her bed is not made, if she is late to the accommodation, if she “talks back” to a supervisor.</v>
      </c>
      <c r="I461" s="1" t="str">
        <f>IF([1]Allegations!K464="","",[1]Allegations!K464)</f>
        <v>Non-payment of Wages</v>
      </c>
      <c r="J461" t="str">
        <f>IF([1]Allegations!C464="","",[1]Allegations!C464)</f>
        <v/>
      </c>
      <c r="K461" t="str">
        <f>IF([1]Allegations!F464="","",[1]Allegations!F464)</f>
        <v/>
      </c>
      <c r="L461" t="str">
        <f>IF([1]Allegations!G464="","",[1]Allegations!G464)</f>
        <v/>
      </c>
      <c r="M461" t="str">
        <f>IF([1]Allegations!H464="","",[1]Allegations!H464)</f>
        <v/>
      </c>
      <c r="N461" t="str">
        <f>IF([1]Allegations!I464="","",[1]Allegations!I464)</f>
        <v/>
      </c>
      <c r="O461" s="1" t="str">
        <f>IF([1]Allegations!J464="","",[1]Allegations!J464)</f>
        <v>Not Reported (Employer - Labour supplier)</v>
      </c>
      <c r="P461" t="str">
        <f>IF([1]Allegations!N464="","",[1]Allegations!N464)</f>
        <v>No</v>
      </c>
      <c r="Q461" t="str">
        <f>IF([1]Allegations!O464="","",[1]Allegations!O464)</f>
        <v/>
      </c>
      <c r="R461" s="18" t="str">
        <f>IF(AND([1]Allegations!R464="",[1]Allegations!P464=""),"",IF(AND(NOT([1]Allegations!R464=""),[1]Allegations!P464=""),HYPERLINK([1]Allegations!R464),HYPERLINK([1]Allegations!P464)))</f>
        <v/>
      </c>
      <c r="S461" s="1" t="str">
        <f>IF([1]Allegations!Q464="","",[1]Allegations!Q464)</f>
        <v>None reported</v>
      </c>
      <c r="T461" t="str">
        <f t="shared" si="63"/>
        <v>x</v>
      </c>
      <c r="U461" t="str">
        <f t="shared" si="64"/>
        <v/>
      </c>
      <c r="V461" t="str">
        <f t="shared" si="65"/>
        <v/>
      </c>
      <c r="W461" t="str">
        <f t="shared" si="66"/>
        <v/>
      </c>
      <c r="X461" t="str">
        <f t="shared" si="67"/>
        <v/>
      </c>
      <c r="Y461" t="str">
        <f t="shared" si="68"/>
        <v/>
      </c>
      <c r="Z461" t="str">
        <f t="shared" si="69"/>
        <v/>
      </c>
      <c r="AA461" s="1" t="str">
        <f t="shared" si="70"/>
        <v/>
      </c>
      <c r="AB461" s="19" t="str">
        <f t="shared" si="71"/>
        <v>Labour supplier</v>
      </c>
    </row>
    <row r="462" spans="1:28" x14ac:dyDescent="0.25">
      <c r="A462" s="1">
        <f>[1]Allegations!V465</f>
        <v>2185</v>
      </c>
      <c r="B462" t="str">
        <f>IF([1]Allegations!S465="Location unknown","Location unknown",VLOOKUP([1]Allegations!S465,[1]!map_alpha2[#Data],2,FALSE))</f>
        <v>Qatar</v>
      </c>
      <c r="C462" s="17">
        <f>IF([1]Allegations!U465="","",[1]Allegations!U465)</f>
        <v>43555</v>
      </c>
      <c r="D462" s="18" t="str">
        <f>IF([1]Allegations!B465="","",HYPERLINK([1]Allegations!B465))</f>
        <v>https://www.business-humanrights.org/en/latest-news/how-can-we-work-without-wages-salary-abuses-facing-migrant-workers-ahead-of-qatars-fifa-world-cup-2022/</v>
      </c>
      <c r="E462" t="str">
        <f>IF([1]Allegations!M465="","",[1]Allegations!M465)</f>
        <v>NGO</v>
      </c>
      <c r="F462" t="str">
        <f>IF([1]Allegations!L465="","",[1]Allegations!L465)</f>
        <v>Migrant &amp; immigrant workers (1 - PK - Services: General)</v>
      </c>
      <c r="G462">
        <f>IF([1]Allegations!T465="","",[1]Allegations!T465)</f>
        <v>1</v>
      </c>
      <c r="H462" t="str">
        <f>IF([1]Allegations!X465="","",[1]Allegations!X465)</f>
        <v>In August 2020, Human Rights Watch released a report highlighting the systemic nature of labour abuse against migrant workers in Qatar, particularly regarding the issue of salary abuse and wage theft. This is one of a number of cases cited in the report. _x000D_
_x000D_
Pakistani accounts officer "Akmal" told HRW his salary regularly endured deductions since he had joined his company. He was told these were to make up end-of-service payments and his visa fees, but this information was not added to his wage slip.</v>
      </c>
      <c r="I462" s="1" t="str">
        <f>IF([1]Allegations!K465="","",[1]Allegations!K465)</f>
        <v>Non-payment of Wages</v>
      </c>
      <c r="J462" t="str">
        <f>IF([1]Allegations!C465="","",[1]Allegations!C465)</f>
        <v/>
      </c>
      <c r="K462" t="str">
        <f>IF([1]Allegations!F465="","",[1]Allegations!F465)</f>
        <v/>
      </c>
      <c r="L462" t="str">
        <f>IF([1]Allegations!G465="","",[1]Allegations!G465)</f>
        <v/>
      </c>
      <c r="M462" t="str">
        <f>IF([1]Allegations!H465="","",[1]Allegations!H465)</f>
        <v/>
      </c>
      <c r="N462" t="str">
        <f>IF([1]Allegations!I465="","",[1]Allegations!I465)</f>
        <v/>
      </c>
      <c r="O462" s="1" t="str">
        <f>IF([1]Allegations!J465="","",[1]Allegations!J465)</f>
        <v>Not Reported (Employer - Services: General)</v>
      </c>
      <c r="P462" t="str">
        <f>IF([1]Allegations!N465="","",[1]Allegations!N465)</f>
        <v>No</v>
      </c>
      <c r="Q462" t="str">
        <f>IF([1]Allegations!O465="","",[1]Allegations!O465)</f>
        <v/>
      </c>
      <c r="R462" s="18" t="str">
        <f>IF(AND([1]Allegations!R465="",[1]Allegations!P465=""),"",IF(AND(NOT([1]Allegations!R465=""),[1]Allegations!P465=""),HYPERLINK([1]Allegations!R465),HYPERLINK([1]Allegations!P465)))</f>
        <v/>
      </c>
      <c r="S462" s="1" t="str">
        <f>IF([1]Allegations!Q465="","",[1]Allegations!Q465)</f>
        <v>None reported</v>
      </c>
      <c r="T462" t="str">
        <f t="shared" si="63"/>
        <v>x</v>
      </c>
      <c r="U462" t="str">
        <f t="shared" si="64"/>
        <v/>
      </c>
      <c r="V462" t="str">
        <f t="shared" si="65"/>
        <v/>
      </c>
      <c r="W462" t="str">
        <f t="shared" si="66"/>
        <v/>
      </c>
      <c r="X462" t="str">
        <f t="shared" si="67"/>
        <v/>
      </c>
      <c r="Y462" t="str">
        <f t="shared" si="68"/>
        <v/>
      </c>
      <c r="Z462" t="str">
        <f t="shared" si="69"/>
        <v/>
      </c>
      <c r="AA462" s="1" t="str">
        <f t="shared" si="70"/>
        <v/>
      </c>
      <c r="AB462" s="19" t="str">
        <f t="shared" si="71"/>
        <v>Services: General</v>
      </c>
    </row>
    <row r="463" spans="1:28" x14ac:dyDescent="0.25">
      <c r="A463" s="1">
        <f>[1]Allegations!V466</f>
        <v>2184</v>
      </c>
      <c r="B463" t="str">
        <f>IF([1]Allegations!S466="Location unknown","Location unknown",VLOOKUP([1]Allegations!S466,[1]!map_alpha2[#Data],2,FALSE))</f>
        <v>Qatar</v>
      </c>
      <c r="C463" s="17">
        <f>IF([1]Allegations!U466="","",[1]Allegations!U466)</f>
        <v>43758</v>
      </c>
      <c r="D463" s="18" t="str">
        <f>IF([1]Allegations!B466="","",HYPERLINK([1]Allegations!B466))</f>
        <v>https://www.business-humanrights.org/en/latest-news/how-can-we-work-without-wages-salary-abuses-facing-migrant-workers-ahead-of-qatars-fifa-world-cup-2022/</v>
      </c>
      <c r="E463" t="str">
        <f>IF([1]Allegations!M466="","",[1]Allegations!M466)</f>
        <v>NGO</v>
      </c>
      <c r="F463" t="str">
        <f>IF([1]Allegations!L466="","",[1]Allegations!L466)</f>
        <v>Migrant &amp; immigrant workers (1 - KE - Security companies)</v>
      </c>
      <c r="G463" t="str">
        <f>IF([1]Allegations!T466="","",[1]Allegations!T466)</f>
        <v>Number unknown</v>
      </c>
      <c r="H463" t="str">
        <f>IF([1]Allegations!X466="","",[1]Allegations!X466)</f>
        <v>In August 2020, Human Rights Watch released a report highlighting the systemic nature of labour abuse against migrant workers in Qatar, particularly regarding the issue of salary abuse and wage theft. This is one of a number of cases cited in the report. _x000D_
_x000D_
Kenyan security guard, "Moha", constantly received less salary than was due to him on his contract, with no explanation. This is the case for “hundreds” of security guard employees at the company.</v>
      </c>
      <c r="I463" s="1" t="str">
        <f>IF([1]Allegations!K466="","",[1]Allegations!K466)</f>
        <v>Intimidation &amp; Threats;Non-payment of Wages</v>
      </c>
      <c r="J463" t="str">
        <f>IF([1]Allegations!C466="","",[1]Allegations!C466)</f>
        <v/>
      </c>
      <c r="K463" t="str">
        <f>IF([1]Allegations!F466="","",[1]Allegations!F466)</f>
        <v/>
      </c>
      <c r="L463" t="str">
        <f>IF([1]Allegations!G466="","",[1]Allegations!G466)</f>
        <v/>
      </c>
      <c r="M463" t="str">
        <f>IF([1]Allegations!H466="","",[1]Allegations!H466)</f>
        <v/>
      </c>
      <c r="N463" t="str">
        <f>IF([1]Allegations!I466="","",[1]Allegations!I466)</f>
        <v/>
      </c>
      <c r="O463" s="1" t="str">
        <f>IF([1]Allegations!J466="","",[1]Allegations!J466)</f>
        <v>Not Reported (Employer - Security companies)</v>
      </c>
      <c r="P463" t="str">
        <f>IF([1]Allegations!N466="","",[1]Allegations!N466)</f>
        <v>No</v>
      </c>
      <c r="Q463" t="str">
        <f>IF([1]Allegations!O466="","",[1]Allegations!O466)</f>
        <v/>
      </c>
      <c r="R463" s="18" t="str">
        <f>IF(AND([1]Allegations!R466="",[1]Allegations!P466=""),"",IF(AND(NOT([1]Allegations!R466=""),[1]Allegations!P466=""),HYPERLINK([1]Allegations!R466),HYPERLINK([1]Allegations!P466)))</f>
        <v/>
      </c>
      <c r="S463" s="1" t="str">
        <f>IF([1]Allegations!Q466="","",[1]Allegations!Q466)</f>
        <v>The workers were afraid that if they complained to the Labour department they would lose their jobs.</v>
      </c>
      <c r="T463" t="str">
        <f t="shared" si="63"/>
        <v>x</v>
      </c>
      <c r="U463" t="str">
        <f t="shared" si="64"/>
        <v/>
      </c>
      <c r="V463" t="str">
        <f t="shared" si="65"/>
        <v/>
      </c>
      <c r="W463" t="str">
        <f t="shared" si="66"/>
        <v/>
      </c>
      <c r="X463" t="str">
        <f t="shared" si="67"/>
        <v>x</v>
      </c>
      <c r="Y463" t="str">
        <f t="shared" si="68"/>
        <v/>
      </c>
      <c r="Z463" t="str">
        <f t="shared" si="69"/>
        <v/>
      </c>
      <c r="AA463" s="1" t="str">
        <f t="shared" si="70"/>
        <v/>
      </c>
      <c r="AB463" s="19" t="str">
        <f t="shared" si="71"/>
        <v>Security companies</v>
      </c>
    </row>
    <row r="464" spans="1:28" x14ac:dyDescent="0.25">
      <c r="A464" s="1">
        <f>[1]Allegations!V467</f>
        <v>2182</v>
      </c>
      <c r="B464" t="str">
        <f>IF([1]Allegations!S467="Location unknown","Location unknown",VLOOKUP([1]Allegations!S467,[1]!map_alpha2[#Data],2,FALSE))</f>
        <v>Qatar</v>
      </c>
      <c r="C464" s="17">
        <f>IF([1]Allegations!U467="","",[1]Allegations!U467)</f>
        <v>43471</v>
      </c>
      <c r="D464" s="18" t="str">
        <f>IF([1]Allegations!B467="","",HYPERLINK([1]Allegations!B467))</f>
        <v>https://www.business-humanrights.org/en/latest-news/how-can-we-work-without-wages-salary-abuses-facing-migrant-workers-ahead-of-qatars-fifa-world-cup-2022/</v>
      </c>
      <c r="E464" t="str">
        <f>IF([1]Allegations!M467="","",[1]Allegations!M467)</f>
        <v>NGO</v>
      </c>
      <c r="F464" t="str">
        <f>IF([1]Allegations!L467="","",[1]Allegations!L467)</f>
        <v>Migrant &amp; immigrant workers (1 - BD - Construction)</v>
      </c>
      <c r="G464" t="str">
        <f>IF([1]Allegations!T467="","",[1]Allegations!T467)</f>
        <v>Number unknown</v>
      </c>
      <c r="H464" t="str">
        <f>IF([1]Allegations!X467="","",[1]Allegations!X467)</f>
        <v>In August 2020, Human Rights Watch released a report highlighting the systemic nature of labour abuse against migrant workers in Qatar, particularly regarding the issue of salary abuse and wage theft. This is one of a number of cases cited in the report. _x000D_
_x000D_
"Saleem", a Bangladeshi foreman for a plumbing, construction and electrical wiring company, told HRW that the company gave workers bank cards but later kept them and the workers’ PINs. The cash they were paid was not what was stated in their initial contracts. The employer is paying them cash in addition to an amount through the wage payment system (WPS); this enables the employer to pay less in end-of-service benefits.</v>
      </c>
      <c r="I464" s="1" t="str">
        <f>IF([1]Allegations!K467="","",[1]Allegations!K467)</f>
        <v>Non-payment of Wages</v>
      </c>
      <c r="J464" t="str">
        <f>IF([1]Allegations!C467="","",[1]Allegations!C467)</f>
        <v/>
      </c>
      <c r="K464" t="str">
        <f>IF([1]Allegations!F467="","",[1]Allegations!F467)</f>
        <v/>
      </c>
      <c r="L464" t="str">
        <f>IF([1]Allegations!G467="","",[1]Allegations!G467)</f>
        <v/>
      </c>
      <c r="M464" t="str">
        <f>IF([1]Allegations!H467="","",[1]Allegations!H467)</f>
        <v/>
      </c>
      <c r="N464" t="str">
        <f>IF([1]Allegations!I467="","",[1]Allegations!I467)</f>
        <v/>
      </c>
      <c r="O464" s="1" t="str">
        <f>IF([1]Allegations!J467="","",[1]Allegations!J467)</f>
        <v>Not Reported (Employer - Construction)</v>
      </c>
      <c r="P464" t="str">
        <f>IF([1]Allegations!N467="","",[1]Allegations!N467)</f>
        <v>No</v>
      </c>
      <c r="Q464" t="str">
        <f>IF([1]Allegations!O467="","",[1]Allegations!O467)</f>
        <v/>
      </c>
      <c r="R464" s="18" t="str">
        <f>IF(AND([1]Allegations!R467="",[1]Allegations!P467=""),"",IF(AND(NOT([1]Allegations!R467=""),[1]Allegations!P467=""),HYPERLINK([1]Allegations!R467),HYPERLINK([1]Allegations!P467)))</f>
        <v/>
      </c>
      <c r="S464" s="1" t="str">
        <f>IF([1]Allegations!Q467="","",[1]Allegations!Q467)</f>
        <v>None reported</v>
      </c>
      <c r="T464" t="str">
        <f t="shared" si="63"/>
        <v>x</v>
      </c>
      <c r="U464" t="str">
        <f t="shared" si="64"/>
        <v/>
      </c>
      <c r="V464" t="str">
        <f t="shared" si="65"/>
        <v/>
      </c>
      <c r="W464" t="str">
        <f t="shared" si="66"/>
        <v/>
      </c>
      <c r="X464" t="str">
        <f t="shared" si="67"/>
        <v/>
      </c>
      <c r="Y464" t="str">
        <f t="shared" si="68"/>
        <v/>
      </c>
      <c r="Z464" t="str">
        <f t="shared" si="69"/>
        <v/>
      </c>
      <c r="AA464" s="1" t="str">
        <f t="shared" si="70"/>
        <v/>
      </c>
      <c r="AB464" s="19" t="str">
        <f t="shared" si="71"/>
        <v>Construction</v>
      </c>
    </row>
    <row r="465" spans="1:28" x14ac:dyDescent="0.25">
      <c r="A465" s="1">
        <f>[1]Allegations!V468</f>
        <v>2181</v>
      </c>
      <c r="B465" t="str">
        <f>IF([1]Allegations!S468="Location unknown","Location unknown",VLOOKUP([1]Allegations!S468,[1]!map_alpha2[#Data],2,FALSE))</f>
        <v>Qatar</v>
      </c>
      <c r="C465" s="17">
        <f>IF([1]Allegations!U468="","",[1]Allegations!U468)</f>
        <v>43753</v>
      </c>
      <c r="D465" s="18" t="str">
        <f>IF([1]Allegations!B468="","",HYPERLINK([1]Allegations!B468))</f>
        <v>https://www.business-humanrights.org/en/latest-news/how-can-we-work-without-wages-salary-abuses-facing-migrant-workers-ahead-of-qatars-fifa-world-cup-2022/</v>
      </c>
      <c r="E465" t="str">
        <f>IF([1]Allegations!M468="","",[1]Allegations!M468)</f>
        <v>NGO</v>
      </c>
      <c r="F465" t="str">
        <f>IF([1]Allegations!L468="","",[1]Allegations!L468)</f>
        <v>Migrant &amp; immigrant workers (1 - PH - Cleaning &amp; maintenance)</v>
      </c>
      <c r="G465">
        <f>IF([1]Allegations!T468="","",[1]Allegations!T468)</f>
        <v>1</v>
      </c>
      <c r="H465" t="str">
        <f>IF([1]Allegations!X468="","",[1]Allegations!X468)</f>
        <v>In August 2020, Human Rights Watch released a report highlighting the systemic nature of labour abuse against migrant workers in Qatar, particularly regarding the issue of salary abuse and wage theft. This is one of a number of cases cited in the report. _x000D_
_x000D_
Filipina worker "Rachel" was employed as a cleaner in a labour supply company and was “rarely” paid on time. At the end of her contract, the company stopped paying altogether and told her to leave without two months salary or continue working with them for three years.</v>
      </c>
      <c r="I465" s="1" t="str">
        <f>IF([1]Allegations!K468="","",[1]Allegations!K468)</f>
        <v>Intimidation &amp; Threats;Non-payment of Wages</v>
      </c>
      <c r="J465" t="str">
        <f>IF([1]Allegations!C468="","",[1]Allegations!C468)</f>
        <v/>
      </c>
      <c r="K465" t="str">
        <f>IF([1]Allegations!F468="","",[1]Allegations!F468)</f>
        <v/>
      </c>
      <c r="L465" t="str">
        <f>IF([1]Allegations!G468="","",[1]Allegations!G468)</f>
        <v/>
      </c>
      <c r="M465" t="str">
        <f>IF([1]Allegations!H468="","",[1]Allegations!H468)</f>
        <v/>
      </c>
      <c r="N465" t="str">
        <f>IF([1]Allegations!I468="","",[1]Allegations!I468)</f>
        <v/>
      </c>
      <c r="O465" s="1" t="str">
        <f>IF([1]Allegations!J468="","",[1]Allegations!J468)</f>
        <v>Not Reported (Employer - Labour supplier)</v>
      </c>
      <c r="P465" t="str">
        <f>IF([1]Allegations!N468="","",[1]Allegations!N468)</f>
        <v>No</v>
      </c>
      <c r="Q465" t="str">
        <f>IF([1]Allegations!O468="","",[1]Allegations!O468)</f>
        <v/>
      </c>
      <c r="R465" s="18" t="str">
        <f>IF(AND([1]Allegations!R468="",[1]Allegations!P468=""),"",IF(AND(NOT([1]Allegations!R468=""),[1]Allegations!P468=""),HYPERLINK([1]Allegations!R468),HYPERLINK([1]Allegations!P468)))</f>
        <v/>
      </c>
      <c r="S465" s="1" t="str">
        <f>IF([1]Allegations!Q468="","",[1]Allegations!Q468)</f>
        <v>None reported</v>
      </c>
      <c r="T465" t="str">
        <f t="shared" si="63"/>
        <v>x</v>
      </c>
      <c r="U465" t="str">
        <f t="shared" si="64"/>
        <v/>
      </c>
      <c r="V465" t="str">
        <f t="shared" si="65"/>
        <v/>
      </c>
      <c r="W465" t="str">
        <f t="shared" si="66"/>
        <v/>
      </c>
      <c r="X465" t="str">
        <f t="shared" si="67"/>
        <v>x</v>
      </c>
      <c r="Y465" t="str">
        <f t="shared" si="68"/>
        <v/>
      </c>
      <c r="Z465" t="str">
        <f t="shared" si="69"/>
        <v/>
      </c>
      <c r="AA465" s="1" t="str">
        <f t="shared" si="70"/>
        <v/>
      </c>
      <c r="AB465" s="19" t="str">
        <f t="shared" si="71"/>
        <v>Labour supplier</v>
      </c>
    </row>
    <row r="466" spans="1:28" x14ac:dyDescent="0.25">
      <c r="A466" s="1">
        <f>[1]Allegations!V469</f>
        <v>2180</v>
      </c>
      <c r="B466" t="str">
        <f>IF([1]Allegations!S469="Location unknown","Location unknown",VLOOKUP([1]Allegations!S469,[1]!map_alpha2[#Data],2,FALSE))</f>
        <v>Qatar</v>
      </c>
      <c r="C466" s="17">
        <f>IF([1]Allegations!U469="","",[1]Allegations!U469)</f>
        <v>43810</v>
      </c>
      <c r="D466" s="18" t="str">
        <f>IF([1]Allegations!B469="","",HYPERLINK([1]Allegations!B469))</f>
        <v>https://www.business-humanrights.org/en/latest-news/how-can-we-work-without-wages-salary-abuses-facing-migrant-workers-ahead-of-qatars-fifa-world-cup-2022/</v>
      </c>
      <c r="E466" t="str">
        <f>IF([1]Allegations!M469="","",[1]Allegations!M469)</f>
        <v>NGO</v>
      </c>
      <c r="F466" t="str">
        <f>IF([1]Allegations!L469="","",[1]Allegations!L469)</f>
        <v>Migrant &amp; immigrant workers (1 - IN - Engineering)</v>
      </c>
      <c r="G466">
        <f>IF([1]Allegations!T469="","",[1]Allegations!T469)</f>
        <v>1</v>
      </c>
      <c r="H466" t="str">
        <f>IF([1]Allegations!X469="","",[1]Allegations!X469)</f>
        <v>In August 2020, Human Rights Watch released a report highlighting the systemic nature of labour abuse against migrant workers in Qatar, particularly regarding the issue of salary abuse and wage theft. This is one of a number of cases cited in the report. _x000D_
_x000D_
"Kapil", an Indian engineer, had his first month of salary withheld as a “security deposit”, standard practice from the company.</v>
      </c>
      <c r="I466" s="1" t="str">
        <f>IF([1]Allegations!K469="","",[1]Allegations!K469)</f>
        <v>Intimidation &amp; Threats;Non-payment of Wages</v>
      </c>
      <c r="J466" t="str">
        <f>IF([1]Allegations!C469="","",[1]Allegations!C469)</f>
        <v/>
      </c>
      <c r="K466" t="str">
        <f>IF([1]Allegations!F469="","",[1]Allegations!F469)</f>
        <v/>
      </c>
      <c r="L466" t="str">
        <f>IF([1]Allegations!G469="","",[1]Allegations!G469)</f>
        <v/>
      </c>
      <c r="M466" t="str">
        <f>IF([1]Allegations!H469="","",[1]Allegations!H469)</f>
        <v/>
      </c>
      <c r="N466" t="str">
        <f>IF([1]Allegations!I469="","",[1]Allegations!I469)</f>
        <v/>
      </c>
      <c r="O466" s="1" t="str">
        <f>IF([1]Allegations!J469="","",[1]Allegations!J469)</f>
        <v>Not Reported (Employer - Engineering)</v>
      </c>
      <c r="P466" t="str">
        <f>IF([1]Allegations!N469="","",[1]Allegations!N469)</f>
        <v>No</v>
      </c>
      <c r="Q466" t="str">
        <f>IF([1]Allegations!O469="","",[1]Allegations!O469)</f>
        <v/>
      </c>
      <c r="R466" s="18" t="str">
        <f>IF(AND([1]Allegations!R469="",[1]Allegations!P469=""),"",IF(AND(NOT([1]Allegations!R469=""),[1]Allegations!P469=""),HYPERLINK([1]Allegations!R469),HYPERLINK([1]Allegations!P469)))</f>
        <v/>
      </c>
      <c r="S466" s="1" t="str">
        <f>IF([1]Allegations!Q469="","",[1]Allegations!Q469)</f>
        <v>The worker reported that the workers felt afraid to ask for their rights when the employer held salary, and that this was “controlling”.</v>
      </c>
      <c r="T466" t="str">
        <f t="shared" si="63"/>
        <v>x</v>
      </c>
      <c r="U466" t="str">
        <f t="shared" si="64"/>
        <v/>
      </c>
      <c r="V466" t="str">
        <f t="shared" si="65"/>
        <v/>
      </c>
      <c r="W466" t="str">
        <f t="shared" si="66"/>
        <v/>
      </c>
      <c r="X466" t="str">
        <f t="shared" si="67"/>
        <v>x</v>
      </c>
      <c r="Y466" t="str">
        <f t="shared" si="68"/>
        <v/>
      </c>
      <c r="Z466" t="str">
        <f t="shared" si="69"/>
        <v/>
      </c>
      <c r="AA466" s="1" t="str">
        <f t="shared" si="70"/>
        <v/>
      </c>
      <c r="AB466" s="19" t="str">
        <f t="shared" si="71"/>
        <v>Engineering</v>
      </c>
    </row>
    <row r="467" spans="1:28" x14ac:dyDescent="0.25">
      <c r="A467" s="1">
        <f>[1]Allegations!V470</f>
        <v>2179</v>
      </c>
      <c r="B467" t="str">
        <f>IF([1]Allegations!S470="Location unknown","Location unknown",VLOOKUP([1]Allegations!S470,[1]!map_alpha2[#Data],2,FALSE))</f>
        <v>Qatar</v>
      </c>
      <c r="C467" s="17">
        <f>IF([1]Allegations!U470="","",[1]Allegations!U470)</f>
        <v>43862</v>
      </c>
      <c r="D467" s="18" t="str">
        <f>IF([1]Allegations!B470="","",HYPERLINK([1]Allegations!B470))</f>
        <v>https://www.business-humanrights.org/en/latest-news/how-can-we-work-without-wages-salary-abuses-facing-migrant-workers-ahead-of-qatars-fifa-world-cup-2022/</v>
      </c>
      <c r="E467" t="str">
        <f>IF([1]Allegations!M470="","",[1]Allegations!M470)</f>
        <v>NGO</v>
      </c>
      <c r="F467" t="str">
        <f>IF([1]Allegations!L470="","",[1]Allegations!L470)</f>
        <v>Migrant &amp; immigrant workers (1000 - Unknown Location - Construction)</v>
      </c>
      <c r="G467">
        <f>IF([1]Allegations!T470="","",[1]Allegations!T470)</f>
        <v>1000</v>
      </c>
      <c r="H467" t="str">
        <f>IF([1]Allegations!X470="","",[1]Allegations!X470)</f>
        <v>In August 2020, Human Rights Watch released a report highlighting the systemic nature of labour abuse against migrant workers in Qatar, particularly regarding the issue of salary abuse and wage theft. This is one of a number of cases cited in the report. _x000D_
_x000D_
Over 1,000 workers at a trading and construction company with over 25 projects in Qatar, some of which include a World Cup stadium and associated infrastructure, experienced salary delays. Between September 2019 and February 2020 500 management staff had five months’ worth of wages delayed; 500 labourers had two months’ worth of wages delayed. Management staff were made to work without pay and were threatened with deductions and told HRW labourers also experienced the same threats. At least one worker had to take a loan, and when he defaulted he was placed under a travel ban.</v>
      </c>
      <c r="I467" s="1" t="str">
        <f>IF([1]Allegations!K470="","",[1]Allegations!K470)</f>
        <v>Intimidation &amp; Threats;Non-payment of Wages;Restricted Mobility</v>
      </c>
      <c r="J467" t="str">
        <f>IF([1]Allegations!C470="","",[1]Allegations!C470)</f>
        <v/>
      </c>
      <c r="K467" t="str">
        <f>IF([1]Allegations!F470="","",[1]Allegations!F470)</f>
        <v/>
      </c>
      <c r="L467" t="str">
        <f>IF([1]Allegations!G470="","",[1]Allegations!G470)</f>
        <v>Qatar World Cup 2022 Unspecified Projects (Unknown)</v>
      </c>
      <c r="M467" t="str">
        <f>IF([1]Allegations!H470="","",[1]Allegations!H470)</f>
        <v>Multiple locations</v>
      </c>
      <c r="N467" t="str">
        <f>IF([1]Allegations!I470="","",[1]Allegations!I470)</f>
        <v>Sports and venues</v>
      </c>
      <c r="O467" s="1" t="str">
        <f>IF([1]Allegations!J470="","",[1]Allegations!J470)</f>
        <v>Not Reported (Employer - Construction)</v>
      </c>
      <c r="P467" t="str">
        <f>IF([1]Allegations!N470="","",[1]Allegations!N470)</f>
        <v>No</v>
      </c>
      <c r="Q467" t="str">
        <f>IF([1]Allegations!O470="","",[1]Allegations!O470)</f>
        <v/>
      </c>
      <c r="R467" s="18" t="str">
        <f>IF(AND([1]Allegations!R470="",[1]Allegations!P470=""),"",IF(AND(NOT([1]Allegations!R470=""),[1]Allegations!P470=""),HYPERLINK([1]Allegations!R470),HYPERLINK([1]Allegations!P470)))</f>
        <v/>
      </c>
      <c r="S467" s="1" t="str">
        <f>IF([1]Allegations!Q470="","",[1]Allegations!Q470)</f>
        <v>In February 2020, the workers risked arrest by publicly protesting their wages. The company senior management intervened at the protest and said the government would pay all outstanding wages; the outstanding salaries were paid within one week.</v>
      </c>
      <c r="T467" t="str">
        <f t="shared" si="63"/>
        <v>x</v>
      </c>
      <c r="U467" t="str">
        <f t="shared" si="64"/>
        <v>x</v>
      </c>
      <c r="V467" t="str">
        <f t="shared" si="65"/>
        <v/>
      </c>
      <c r="W467" t="str">
        <f t="shared" si="66"/>
        <v/>
      </c>
      <c r="X467" t="str">
        <f t="shared" si="67"/>
        <v>x</v>
      </c>
      <c r="Y467" t="str">
        <f t="shared" si="68"/>
        <v/>
      </c>
      <c r="Z467" t="str">
        <f t="shared" si="69"/>
        <v/>
      </c>
      <c r="AA467" s="1" t="str">
        <f t="shared" si="70"/>
        <v/>
      </c>
      <c r="AB467" s="19" t="str">
        <f t="shared" si="71"/>
        <v>;Sports and venues;Construction</v>
      </c>
    </row>
    <row r="468" spans="1:28" x14ac:dyDescent="0.25">
      <c r="A468" s="1">
        <f>[1]Allegations!V471</f>
        <v>2178</v>
      </c>
      <c r="B468" t="str">
        <f>IF([1]Allegations!S471="Location unknown","Location unknown",VLOOKUP([1]Allegations!S471,[1]!map_alpha2[#Data],2,FALSE))</f>
        <v>Qatar</v>
      </c>
      <c r="C468" s="17">
        <f>IF([1]Allegations!U471="","",[1]Allegations!U471)</f>
        <v>43871</v>
      </c>
      <c r="D468" s="18" t="str">
        <f>IF([1]Allegations!B471="","",HYPERLINK([1]Allegations!B471))</f>
        <v>https://www.business-humanrights.org/en/latest-news/how-can-we-work-without-wages-salary-abuses-facing-migrant-workers-ahead-of-qatars-fifa-world-cup-2022/</v>
      </c>
      <c r="E468" t="str">
        <f>IF([1]Allegations!M471="","",[1]Allegations!M471)</f>
        <v>NGO</v>
      </c>
      <c r="F468" t="str">
        <f>IF([1]Allegations!L471="","",[1]Allegations!L471)</f>
        <v>Migrant &amp; immigrant workers (1 - NP - Transport: General)</v>
      </c>
      <c r="G468">
        <f>IF([1]Allegations!T471="","",[1]Allegations!T471)</f>
        <v>51</v>
      </c>
      <c r="H468" t="str">
        <f>IF([1]Allegations!X471="","",[1]Allegations!X471)</f>
        <v>In August 2020, Human Rights Watch released a report highlighting the systemic nature of labour abuse against migrant workers in Qatar, particularly regarding the issue of salary abuse and wage theft. This is one of a number of cases cited in the report. _x000D_
_x000D_
Nepali delivery driver "Tamang" told HRW that his salary was delayed from between December 2019 and February 2020. 51 workers were in debt as they were forced to buy groceries on credit. Workers’ ATM cards were withheld and one worker reported that he receives monthly cell phone messages that his salary is being deposited and withdrawn, although he has not had access to it. They also stated that their work is dangerous due to traffic accidents and extreme heat.</v>
      </c>
      <c r="I468" s="1" t="str">
        <f>IF([1]Allegations!K471="","",[1]Allegations!K471)</f>
        <v>Health: General (including workplace health &amp; safety);Non-payment of Wages;Right to food</v>
      </c>
      <c r="J468" t="str">
        <f>IF([1]Allegations!C471="","",[1]Allegations!C471)</f>
        <v/>
      </c>
      <c r="K468" t="str">
        <f>IF([1]Allegations!F471="","",[1]Allegations!F471)</f>
        <v/>
      </c>
      <c r="L468" t="str">
        <f>IF([1]Allegations!G471="","",[1]Allegations!G471)</f>
        <v/>
      </c>
      <c r="M468" t="str">
        <f>IF([1]Allegations!H471="","",[1]Allegations!H471)</f>
        <v/>
      </c>
      <c r="N468" t="str">
        <f>IF([1]Allegations!I471="","",[1]Allegations!I471)</f>
        <v/>
      </c>
      <c r="O468" s="1" t="str">
        <f>IF([1]Allegations!J471="","",[1]Allegations!J471)</f>
        <v>Not Reported (Employer - Transport: General)</v>
      </c>
      <c r="P468" t="str">
        <f>IF([1]Allegations!N471="","",[1]Allegations!N471)</f>
        <v>No</v>
      </c>
      <c r="Q468" t="str">
        <f>IF([1]Allegations!O471="","",[1]Allegations!O471)</f>
        <v/>
      </c>
      <c r="R468" s="18" t="str">
        <f>IF(AND([1]Allegations!R471="",[1]Allegations!P471=""),"",IF(AND(NOT([1]Allegations!R471=""),[1]Allegations!P471=""),HYPERLINK([1]Allegations!R471),HYPERLINK([1]Allegations!P471)))</f>
        <v/>
      </c>
      <c r="S468" s="1" t="str">
        <f>IF([1]Allegations!Q471="","",[1]Allegations!Q471)</f>
        <v>The employer paid Tamang’s and 53 other workers’ two lots of salaries in mid-February 2020.</v>
      </c>
      <c r="T468" t="str">
        <f t="shared" si="63"/>
        <v>x</v>
      </c>
      <c r="U468" t="str">
        <f t="shared" si="64"/>
        <v/>
      </c>
      <c r="V468" t="str">
        <f t="shared" si="65"/>
        <v>x</v>
      </c>
      <c r="W468" t="str">
        <f t="shared" si="66"/>
        <v>x</v>
      </c>
      <c r="X468" t="str">
        <f t="shared" si="67"/>
        <v/>
      </c>
      <c r="Y468" t="str">
        <f t="shared" si="68"/>
        <v/>
      </c>
      <c r="Z468" t="str">
        <f t="shared" si="69"/>
        <v/>
      </c>
      <c r="AA468" s="1" t="str">
        <f t="shared" si="70"/>
        <v/>
      </c>
      <c r="AB468" s="19" t="str">
        <f t="shared" si="71"/>
        <v>Transport: General</v>
      </c>
    </row>
    <row r="469" spans="1:28" x14ac:dyDescent="0.25">
      <c r="A469" s="1">
        <f>[1]Allegations!V472</f>
        <v>2177</v>
      </c>
      <c r="B469" t="str">
        <f>IF([1]Allegations!S472="Location unknown","Location unknown",VLOOKUP([1]Allegations!S472,[1]!map_alpha2[#Data],2,FALSE))</f>
        <v>Qatar</v>
      </c>
      <c r="C469" s="17">
        <f>IF([1]Allegations!U472="","",[1]Allegations!U472)</f>
        <v>43812</v>
      </c>
      <c r="D469" s="18" t="str">
        <f>IF([1]Allegations!B472="","",HYPERLINK([1]Allegations!B472))</f>
        <v>https://www.business-humanrights.org/en/latest-news/how-can-we-work-without-wages-salary-abuses-facing-migrant-workers-ahead-of-qatars-fifa-world-cup-2022/</v>
      </c>
      <c r="E469" t="str">
        <f>IF([1]Allegations!M472="","",[1]Allegations!M472)</f>
        <v>NGO</v>
      </c>
      <c r="F469" t="str">
        <f>IF([1]Allegations!L472="","",[1]Allegations!L472)</f>
        <v>Migrant &amp; immigrant workers (1 - NP - Engineering)</v>
      </c>
      <c r="G469">
        <f>IF([1]Allegations!T472="","",[1]Allegations!T472)</f>
        <v>1</v>
      </c>
      <c r="H469" t="str">
        <f>IF([1]Allegations!X472="","",[1]Allegations!X472)</f>
        <v>In August 2020, Human Rights Watch released a report highlighting the systemic nature of labour abuse against migrant workers in Qatar, particularly regarding the issue of salary abuse and wage theft. This is one of a number of cases cited in the report. _x000D_
_x000D_
Nepali site engineer "Gopal" was working at a fire station in Qatar when his salary was stopped in February 2019. He told HRW that he felt suicidal and was on the brink of “starving”.</v>
      </c>
      <c r="I469" s="1" t="str">
        <f>IF([1]Allegations!K472="","",[1]Allegations!K472)</f>
        <v>Health: General (including workplace health &amp; safety);Non-payment of Wages;Right to food</v>
      </c>
      <c r="J469" t="str">
        <f>IF([1]Allegations!C472="","",[1]Allegations!C472)</f>
        <v/>
      </c>
      <c r="K469" t="str">
        <f>IF([1]Allegations!F472="","",[1]Allegations!F472)</f>
        <v/>
      </c>
      <c r="L469" t="str">
        <f>IF([1]Allegations!G472="","",[1]Allegations!G472)</f>
        <v/>
      </c>
      <c r="M469" t="str">
        <f>IF([1]Allegations!H472="","",[1]Allegations!H472)</f>
        <v/>
      </c>
      <c r="N469" t="str">
        <f>IF([1]Allegations!I472="","",[1]Allegations!I472)</f>
        <v/>
      </c>
      <c r="O469" s="1" t="str">
        <f>IF([1]Allegations!J472="","",[1]Allegations!J472)</f>
        <v>Not Reported (Employer - Fire extinguisher)</v>
      </c>
      <c r="P469" t="str">
        <f>IF([1]Allegations!N472="","",[1]Allegations!N472)</f>
        <v>No</v>
      </c>
      <c r="Q469" t="str">
        <f>IF([1]Allegations!O472="","",[1]Allegations!O472)</f>
        <v/>
      </c>
      <c r="R469" s="18" t="str">
        <f>IF(AND([1]Allegations!R472="",[1]Allegations!P472=""),"",IF(AND(NOT([1]Allegations!R472=""),[1]Allegations!P472=""),HYPERLINK([1]Allegations!R472),HYPERLINK([1]Allegations!P472)))</f>
        <v/>
      </c>
      <c r="S469" s="1" t="str">
        <f>IF([1]Allegations!Q472="","",[1]Allegations!Q472)</f>
        <v/>
      </c>
      <c r="T469" t="str">
        <f t="shared" si="63"/>
        <v>x</v>
      </c>
      <c r="U469" t="str">
        <f t="shared" si="64"/>
        <v/>
      </c>
      <c r="V469" t="str">
        <f t="shared" si="65"/>
        <v>x</v>
      </c>
      <c r="W469" t="str">
        <f t="shared" si="66"/>
        <v>x</v>
      </c>
      <c r="X469" t="str">
        <f t="shared" si="67"/>
        <v/>
      </c>
      <c r="Y469" t="str">
        <f t="shared" si="68"/>
        <v/>
      </c>
      <c r="Z469" t="str">
        <f t="shared" si="69"/>
        <v/>
      </c>
      <c r="AA469" s="1" t="str">
        <f t="shared" si="70"/>
        <v/>
      </c>
      <c r="AB469" s="19" t="str">
        <f t="shared" si="71"/>
        <v>Fire extinguisher</v>
      </c>
    </row>
    <row r="470" spans="1:28" x14ac:dyDescent="0.25">
      <c r="A470" s="1">
        <f>[1]Allegations!V473</f>
        <v>2176</v>
      </c>
      <c r="B470" t="str">
        <f>IF([1]Allegations!S473="Location unknown","Location unknown",VLOOKUP([1]Allegations!S473,[1]!map_alpha2[#Data],2,FALSE))</f>
        <v>Qatar</v>
      </c>
      <c r="C470" s="17">
        <f>IF([1]Allegations!U473="","",[1]Allegations!U473)</f>
        <v>43862</v>
      </c>
      <c r="D470" s="18" t="str">
        <f>IF([1]Allegations!B473="","",HYPERLINK([1]Allegations!B473))</f>
        <v>https://www.business-humanrights.org/en/latest-news/how-can-we-work-without-wages-salary-abuses-facing-migrant-workers-ahead-of-qatars-fifa-world-cup-2022/</v>
      </c>
      <c r="E470" t="str">
        <f>IF([1]Allegations!M473="","",[1]Allegations!M473)</f>
        <v>NGO</v>
      </c>
      <c r="F470" t="str">
        <f>IF([1]Allegations!L473="","",[1]Allegations!L473)</f>
        <v>Migrant &amp; immigrant workers (1 - IN - Engineering)</v>
      </c>
      <c r="G470">
        <f>IF([1]Allegations!T473="","",[1]Allegations!T473)</f>
        <v>1</v>
      </c>
      <c r="H470" t="str">
        <f>IF([1]Allegations!X473="","",[1]Allegations!X473)</f>
        <v>In August 2020, Human Rights Watch released a report highlighting the systemic nature of labour abuse against migrant workers in Qatar, particularly regarding the issue of salary abuse and wage theft. This is one of a number of cases cited in the report. _x000D_
_x000D_
"Avinash", an Indian engineer in a construction company in Qatar, alleged delayed wages.</v>
      </c>
      <c r="I470" s="1" t="str">
        <f>IF([1]Allegations!K473="","",[1]Allegations!K473)</f>
        <v>Non-payment of Wages</v>
      </c>
      <c r="J470" t="str">
        <f>IF([1]Allegations!C473="","",[1]Allegations!C473)</f>
        <v/>
      </c>
      <c r="K470" t="str">
        <f>IF([1]Allegations!F473="","",[1]Allegations!F473)</f>
        <v/>
      </c>
      <c r="L470" t="str">
        <f>IF([1]Allegations!G473="","",[1]Allegations!G473)</f>
        <v/>
      </c>
      <c r="M470" t="str">
        <f>IF([1]Allegations!H473="","",[1]Allegations!H473)</f>
        <v/>
      </c>
      <c r="N470" t="str">
        <f>IF([1]Allegations!I473="","",[1]Allegations!I473)</f>
        <v/>
      </c>
      <c r="O470" s="1" t="str">
        <f>IF([1]Allegations!J473="","",[1]Allegations!J473)</f>
        <v>Not Reported (Employer - Construction)</v>
      </c>
      <c r="P470" t="str">
        <f>IF([1]Allegations!N473="","",[1]Allegations!N473)</f>
        <v>No</v>
      </c>
      <c r="Q470" t="str">
        <f>IF([1]Allegations!O473="","",[1]Allegations!O473)</f>
        <v/>
      </c>
      <c r="R470" s="18" t="str">
        <f>IF(AND([1]Allegations!R473="",[1]Allegations!P473=""),"",IF(AND(NOT([1]Allegations!R473=""),[1]Allegations!P473=""),HYPERLINK([1]Allegations!R473),HYPERLINK([1]Allegations!P473)))</f>
        <v/>
      </c>
      <c r="S470" s="1" t="str">
        <f>IF([1]Allegations!Q473="","",[1]Allegations!Q473)</f>
        <v>None reported</v>
      </c>
      <c r="T470" t="str">
        <f t="shared" si="63"/>
        <v>x</v>
      </c>
      <c r="U470" t="str">
        <f t="shared" si="64"/>
        <v/>
      </c>
      <c r="V470" t="str">
        <f t="shared" si="65"/>
        <v/>
      </c>
      <c r="W470" t="str">
        <f t="shared" si="66"/>
        <v/>
      </c>
      <c r="X470" t="str">
        <f t="shared" si="67"/>
        <v/>
      </c>
      <c r="Y470" t="str">
        <f t="shared" si="68"/>
        <v/>
      </c>
      <c r="Z470" t="str">
        <f t="shared" si="69"/>
        <v/>
      </c>
      <c r="AA470" s="1" t="str">
        <f t="shared" si="70"/>
        <v/>
      </c>
      <c r="AB470" s="19" t="str">
        <f t="shared" si="71"/>
        <v>Construction</v>
      </c>
    </row>
    <row r="471" spans="1:28" x14ac:dyDescent="0.25">
      <c r="A471" s="1">
        <f>[1]Allegations!V474</f>
        <v>2175</v>
      </c>
      <c r="B471" t="str">
        <f>IF([1]Allegations!S474="Location unknown","Location unknown",VLOOKUP([1]Allegations!S474,[1]!map_alpha2[#Data],2,FALSE))</f>
        <v>Qatar</v>
      </c>
      <c r="C471" s="17">
        <f>IF([1]Allegations!U474="","",[1]Allegations!U474)</f>
        <v>43812</v>
      </c>
      <c r="D471" s="18" t="str">
        <f>IF([1]Allegations!B474="","",HYPERLINK([1]Allegations!B474))</f>
        <v>https://www.business-humanrights.org/en/latest-news/how-can-we-work-without-wages-salary-abuses-facing-migrant-workers-ahead-of-qatars-fifa-world-cup-2022/</v>
      </c>
      <c r="E471" t="str">
        <f>IF([1]Allegations!M474="","",[1]Allegations!M474)</f>
        <v>NGO</v>
      </c>
      <c r="F471" t="str">
        <f>IF([1]Allegations!L474="","",[1]Allegations!L474)</f>
        <v>Migrant &amp; immigrant workers (1 - PH - Software &amp; Services)</v>
      </c>
      <c r="G471">
        <f>IF([1]Allegations!T474="","",[1]Allegations!T474)</f>
        <v>1</v>
      </c>
      <c r="H471" t="str">
        <f>IF([1]Allegations!X474="","",[1]Allegations!X474)</f>
        <v>In August 2020, Human Rights Watch released a report highlighting the systemic nature of labour abuse against migrant workers in Qatar, particularly regarding the issue of salary abuse and wage theft. This is one of a number of cases cited in the report. _x000D_
_x000D_
"Adan", a Filipino computer technician, alleged that his employer had withheld 5 months of wages for between June and December 2019. He also told HRW that he works overtime, and despite his contract stating compensation for over time, he does not receive pay for the extra hours.</v>
      </c>
      <c r="I471" s="1" t="str">
        <f>IF([1]Allegations!K474="","",[1]Allegations!K474)</f>
        <v>Non-payment of Wages</v>
      </c>
      <c r="J471" t="str">
        <f>IF([1]Allegations!C474="","",[1]Allegations!C474)</f>
        <v/>
      </c>
      <c r="K471" t="str">
        <f>IF([1]Allegations!F474="","",[1]Allegations!F474)</f>
        <v/>
      </c>
      <c r="L471" t="str">
        <f>IF([1]Allegations!G474="","",[1]Allegations!G474)</f>
        <v/>
      </c>
      <c r="M471" t="str">
        <f>IF([1]Allegations!H474="","",[1]Allegations!H474)</f>
        <v/>
      </c>
      <c r="N471" t="str">
        <f>IF([1]Allegations!I474="","",[1]Allegations!I474)</f>
        <v/>
      </c>
      <c r="O471" s="1" t="str">
        <f>IF([1]Allegations!J474="","",[1]Allegations!J474)</f>
        <v>Not Reported (Employer - Software &amp; Services)</v>
      </c>
      <c r="P471" t="str">
        <f>IF([1]Allegations!N474="","",[1]Allegations!N474)</f>
        <v>No</v>
      </c>
      <c r="Q471" t="str">
        <f>IF([1]Allegations!O474="","",[1]Allegations!O474)</f>
        <v/>
      </c>
      <c r="R471" s="18" t="str">
        <f>IF(AND([1]Allegations!R474="",[1]Allegations!P474=""),"",IF(AND(NOT([1]Allegations!R474=""),[1]Allegations!P474=""),HYPERLINK([1]Allegations!R474),HYPERLINK([1]Allegations!P474)))</f>
        <v/>
      </c>
      <c r="S471" s="1" t="str">
        <f>IF([1]Allegations!Q474="","",[1]Allegations!Q474)</f>
        <v>Adan did not wish to seek redress because he believed the process to get justice would take one year, too long to wait, despite having documentation to prove his claims.</v>
      </c>
      <c r="T471" t="str">
        <f t="shared" si="63"/>
        <v>x</v>
      </c>
      <c r="U471" t="str">
        <f t="shared" si="64"/>
        <v/>
      </c>
      <c r="V471" t="str">
        <f t="shared" si="65"/>
        <v/>
      </c>
      <c r="W471" t="str">
        <f t="shared" si="66"/>
        <v/>
      </c>
      <c r="X471" t="str">
        <f t="shared" si="67"/>
        <v/>
      </c>
      <c r="Y471" t="str">
        <f t="shared" si="68"/>
        <v/>
      </c>
      <c r="Z471" t="str">
        <f t="shared" si="69"/>
        <v/>
      </c>
      <c r="AA471" s="1" t="str">
        <f t="shared" si="70"/>
        <v/>
      </c>
      <c r="AB471" s="19" t="str">
        <f t="shared" si="71"/>
        <v>Software &amp; Services</v>
      </c>
    </row>
    <row r="472" spans="1:28" x14ac:dyDescent="0.25">
      <c r="A472" s="1">
        <f>[1]Allegations!V475</f>
        <v>2174</v>
      </c>
      <c r="B472" t="str">
        <f>IF([1]Allegations!S475="Location unknown","Location unknown",VLOOKUP([1]Allegations!S475,[1]!map_alpha2[#Data],2,FALSE))</f>
        <v>Qatar</v>
      </c>
      <c r="C472" s="17">
        <f>IF([1]Allegations!U475="","",[1]Allegations!U475)</f>
        <v>43805</v>
      </c>
      <c r="D472" s="18" t="str">
        <f>IF([1]Allegations!B475="","",HYPERLINK([1]Allegations!B475))</f>
        <v>https://www.business-humanrights.org/en/latest-news/how-can-we-work-without-wages-salary-abuses-facing-migrant-workers-ahead-of-qatars-fifa-world-cup-2022/</v>
      </c>
      <c r="E472" t="str">
        <f>IF([1]Allegations!M475="","",[1]Allegations!M475)</f>
        <v>NGO</v>
      </c>
      <c r="F472" t="str">
        <f>IF([1]Allegations!L475="","",[1]Allegations!L475)</f>
        <v>Migrant &amp; immigrant workers (1 - BD - Transport: General)</v>
      </c>
      <c r="G472">
        <f>IF([1]Allegations!T475="","",[1]Allegations!T475)</f>
        <v>35</v>
      </c>
      <c r="H472" t="str">
        <f>IF([1]Allegations!X475="","",[1]Allegations!X475)</f>
        <v>In August 2020, Human Rights Watch released a report highlighting the systemic nature of labour abuse against migrant workers in Qatar, particularly regarding the issue of salary abuse and wage theft. This is one of a number of cases cited in the report. _x000D_
_x000D_
Bangladeshi truck driver "Ansar" had his salary withheld for eight months by his construction company employer. Awaiting what he is owed, he does not have money for food or transport and is dependent on friends.</v>
      </c>
      <c r="I472" s="1" t="str">
        <f>IF([1]Allegations!K475="","",[1]Allegations!K475)</f>
        <v>Non-payment of Wages;Restricted Mobility;Right to food</v>
      </c>
      <c r="J472" t="str">
        <f>IF([1]Allegations!C475="","",[1]Allegations!C475)</f>
        <v/>
      </c>
      <c r="K472" t="str">
        <f>IF([1]Allegations!F475="","",[1]Allegations!F475)</f>
        <v/>
      </c>
      <c r="L472" t="str">
        <f>IF([1]Allegations!G475="","",[1]Allegations!G475)</f>
        <v/>
      </c>
      <c r="M472" t="str">
        <f>IF([1]Allegations!H475="","",[1]Allegations!H475)</f>
        <v/>
      </c>
      <c r="N472" t="str">
        <f>IF([1]Allegations!I475="","",[1]Allegations!I475)</f>
        <v/>
      </c>
      <c r="O472" s="1" t="str">
        <f>IF([1]Allegations!J475="","",[1]Allegations!J475)</f>
        <v>Not Reported (Employer - Construction)</v>
      </c>
      <c r="P472" t="str">
        <f>IF([1]Allegations!N475="","",[1]Allegations!N475)</f>
        <v>No</v>
      </c>
      <c r="Q472" t="str">
        <f>IF([1]Allegations!O475="","",[1]Allegations!O475)</f>
        <v/>
      </c>
      <c r="R472" s="18" t="str">
        <f>IF(AND([1]Allegations!R475="",[1]Allegations!P475=""),"",IF(AND(NOT([1]Allegations!R475=""),[1]Allegations!P475=""),HYPERLINK([1]Allegations!R475),HYPERLINK([1]Allegations!P475)))</f>
        <v/>
      </c>
      <c r="S472" s="1" t="str">
        <f>IF([1]Allegations!Q475="","",[1]Allegations!Q475)</f>
        <v>Ansar took his case to the Labour Relations department in June 2019 and the Labour Dispute Resolution Committees ruled in his favour, including that the employer owed Ansar a ticket to Bangladesh, end of service benefits and salary in lieu of holidays he was not granted. As of May 2020 the company had not paid him what he is owed. A total of 35 people had complained against the company and won their cases; none had received what was owed.</v>
      </c>
      <c r="T472" t="str">
        <f t="shared" si="63"/>
        <v>x</v>
      </c>
      <c r="U472" t="str">
        <f t="shared" si="64"/>
        <v>x</v>
      </c>
      <c r="V472" t="str">
        <f t="shared" si="65"/>
        <v/>
      </c>
      <c r="W472" t="str">
        <f t="shared" si="66"/>
        <v>x</v>
      </c>
      <c r="X472" t="str">
        <f t="shared" si="67"/>
        <v/>
      </c>
      <c r="Y472" t="str">
        <f t="shared" si="68"/>
        <v/>
      </c>
      <c r="Z472" t="str">
        <f t="shared" si="69"/>
        <v/>
      </c>
      <c r="AA472" s="1" t="str">
        <f t="shared" si="70"/>
        <v/>
      </c>
      <c r="AB472" s="19" t="str">
        <f t="shared" si="71"/>
        <v>Construction</v>
      </c>
    </row>
    <row r="473" spans="1:28" x14ac:dyDescent="0.25">
      <c r="A473" s="1">
        <f>[1]Allegations!V476</f>
        <v>2171</v>
      </c>
      <c r="B473" t="str">
        <f>IF([1]Allegations!S476="Location unknown","Location unknown",VLOOKUP([1]Allegations!S476,[1]!map_alpha2[#Data],2,FALSE))</f>
        <v>Qatar</v>
      </c>
      <c r="C473" s="17">
        <f>IF([1]Allegations!U476="","",[1]Allegations!U476)</f>
        <v>43817</v>
      </c>
      <c r="D473" s="18" t="str">
        <f>IF([1]Allegations!B476="","",HYPERLINK([1]Allegations!B476))</f>
        <v>https://www.business-humanrights.org/en/latest-news/how-can-we-work-without-wages-salary-abuses-facing-migrant-workers-ahead-of-qatars-fifa-world-cup-2022/</v>
      </c>
      <c r="E473" t="str">
        <f>IF([1]Allegations!M476="","",[1]Allegations!M476)</f>
        <v>NGO</v>
      </c>
      <c r="F473" t="str">
        <f>IF([1]Allegations!L476="","",[1]Allegations!L476)</f>
        <v>Migrant &amp; immigrant workers (Unknown Number - NP - Labour supplier)</v>
      </c>
      <c r="G473" t="str">
        <f>IF([1]Allegations!T476="","",[1]Allegations!T476)</f>
        <v>Number unknown</v>
      </c>
      <c r="H473" t="str">
        <f>IF([1]Allegations!X476="","",[1]Allegations!X476)</f>
        <v>In August 2020, Human Rights Watch released a report highlighting the systemic nature of labour abuse against migrant workers in Qatar, particularly regarding the issue of salary abuse and wage theft. This is one of a number of cases cited in the report. _x000D_
_x000D_
"Priya", the owner of a medium-sized labour supply company stated she had not been paid by her clients, meaning that she did not have the money to pay wages properly to her workers. She had been supplying workers to a construction company and by December 2019 had not received payments for completed work for nine months. The construction company itself had not been paid for two years; they are awaiting payments from a large international construction company (the main contractor) who are themselves waiting for payments from a Qatari public entity.</v>
      </c>
      <c r="I473" s="1" t="str">
        <f>IF([1]Allegations!K476="","",[1]Allegations!K476)</f>
        <v>Non-payment of Wages</v>
      </c>
      <c r="J473" t="str">
        <f>IF([1]Allegations!C476="","",[1]Allegations!C476)</f>
        <v/>
      </c>
      <c r="K473" t="str">
        <f>IF([1]Allegations!F476="","",[1]Allegations!F476)</f>
        <v/>
      </c>
      <c r="L473" t="str">
        <f>IF([1]Allegations!G476="","",[1]Allegations!G476)</f>
        <v/>
      </c>
      <c r="M473" t="str">
        <f>IF([1]Allegations!H476="","",[1]Allegations!H476)</f>
        <v/>
      </c>
      <c r="N473" t="str">
        <f>IF([1]Allegations!I476="","",[1]Allegations!I476)</f>
        <v/>
      </c>
      <c r="O473" s="1" t="str">
        <f>IF([1]Allegations!J476="","",[1]Allegations!J476)</f>
        <v>Government (Government - Sector not reported/applicable);Not Reported (Client - Construction)</v>
      </c>
      <c r="P473" t="str">
        <f>IF([1]Allegations!N476="","",[1]Allegations!N476)</f>
        <v>No</v>
      </c>
      <c r="Q473" t="str">
        <f>IF([1]Allegations!O476="","",[1]Allegations!O476)</f>
        <v/>
      </c>
      <c r="R473" s="18" t="str">
        <f>IF(AND([1]Allegations!R476="",[1]Allegations!P476=""),"",IF(AND(NOT([1]Allegations!R476=""),[1]Allegations!P476=""),HYPERLINK([1]Allegations!R476),HYPERLINK([1]Allegations!P476)))</f>
        <v/>
      </c>
      <c r="S473" s="1" t="str">
        <f>IF([1]Allegations!Q476="","",[1]Allegations!Q476)</f>
        <v>None reported.</v>
      </c>
      <c r="T473" t="str">
        <f t="shared" si="63"/>
        <v>x</v>
      </c>
      <c r="U473" t="str">
        <f t="shared" si="64"/>
        <v/>
      </c>
      <c r="V473" t="str">
        <f t="shared" si="65"/>
        <v/>
      </c>
      <c r="W473" t="str">
        <f t="shared" si="66"/>
        <v/>
      </c>
      <c r="X473" t="str">
        <f t="shared" si="67"/>
        <v/>
      </c>
      <c r="Y473" t="str">
        <f t="shared" si="68"/>
        <v/>
      </c>
      <c r="Z473" t="str">
        <f t="shared" si="69"/>
        <v/>
      </c>
      <c r="AA473" s="1" t="str">
        <f t="shared" si="70"/>
        <v/>
      </c>
      <c r="AB473" s="19" t="str">
        <f t="shared" si="71"/>
        <v>Sector not reported/applicable;Construction</v>
      </c>
    </row>
    <row r="474" spans="1:28" x14ac:dyDescent="0.25">
      <c r="A474" s="1">
        <f>[1]Allegations!V477</f>
        <v>2168</v>
      </c>
      <c r="B474" t="str">
        <f>IF([1]Allegations!S477="Location unknown","Location unknown",VLOOKUP([1]Allegations!S477,[1]!map_alpha2[#Data],2,FALSE))</f>
        <v>Qatar</v>
      </c>
      <c r="C474" s="17">
        <f>IF([1]Allegations!U477="","",[1]Allegations!U477)</f>
        <v>44067</v>
      </c>
      <c r="D474" s="18" t="str">
        <f>IF([1]Allegations!B477="","",HYPERLINK([1]Allegations!B477))</f>
        <v>https://www.business-humanrights.org/en/latest-news/how-can-we-work-without-wages-salary-abuses-facing-migrant-workers-ahead-of-qatars-fifa-world-cup-2022/</v>
      </c>
      <c r="E474" t="str">
        <f>IF([1]Allegations!M477="","",[1]Allegations!M477)</f>
        <v>NGO</v>
      </c>
      <c r="F474" t="str">
        <f>IF([1]Allegations!L477="","",[1]Allegations!L477)</f>
        <v>Migrant &amp; immigrant workers (1 - PH - Construction)</v>
      </c>
      <c r="G474">
        <f>IF([1]Allegations!T477="","",[1]Allegations!T477)</f>
        <v>1</v>
      </c>
      <c r="H474" t="str">
        <f>IF([1]Allegations!X477="","",[1]Allegations!X477)</f>
        <v>In August 2020, Human Rights Watch released a report highlighting the systemic nature of labour abuse against migrant workers in Qatar, particularly regarding the issue of salary abuse and wage theft. This is one of a number of cases cited in the report. _x000D_
_x000D_
"Alvin" is a human resources manager at a construction company contracted for work on the exterior of a FIFA World Cup 2022 stadium. His salary has been delayed for up to four months at least five times in 2018 and 2019. He is late on personal payments and has to borrow money to pay them. Alvin told HRW that his salary had been delayed for four months since 2019 and continues to be delayed for up to two months during the COVID-19 pandemic.</v>
      </c>
      <c r="I474" s="1" t="str">
        <f>IF([1]Allegations!K477="","",[1]Allegations!K477)</f>
        <v>Non-payment of Wages</v>
      </c>
      <c r="J474" t="str">
        <f>IF([1]Allegations!C477="","",[1]Allegations!C477)</f>
        <v>FIFA (Partner)</v>
      </c>
      <c r="K474" t="str">
        <f>IF([1]Allegations!F477="","",[1]Allegations!F477)</f>
        <v>Sports teams, clubs &amp; leagues</v>
      </c>
      <c r="L474" t="str">
        <f>IF([1]Allegations!G477="","",[1]Allegations!G477)</f>
        <v>Qatar World Cup 2022 Unspecified Projects (Unknown)</v>
      </c>
      <c r="M474" t="str">
        <f>IF([1]Allegations!H477="","",[1]Allegations!H477)</f>
        <v>Multiple locations</v>
      </c>
      <c r="N474" t="str">
        <f>IF([1]Allegations!I477="","",[1]Allegations!I477)</f>
        <v>Sports and venues</v>
      </c>
      <c r="O474" s="1" t="str">
        <f>IF([1]Allegations!J477="","",[1]Allegations!J477)</f>
        <v>Not Reported (Employer - Construction)</v>
      </c>
      <c r="P474" t="str">
        <f>IF([1]Allegations!N477="","",[1]Allegations!N477)</f>
        <v>No</v>
      </c>
      <c r="Q474" t="str">
        <f>IF([1]Allegations!O477="","",[1]Allegations!O477)</f>
        <v/>
      </c>
      <c r="R474" s="18" t="str">
        <f>IF(AND([1]Allegations!R477="",[1]Allegations!P477=""),"",IF(AND(NOT([1]Allegations!R477=""),[1]Allegations!P477=""),HYPERLINK([1]Allegations!R477),HYPERLINK([1]Allegations!P477)))</f>
        <v/>
      </c>
      <c r="S474" s="1" t="str">
        <f>IF([1]Allegations!Q477="","",[1]Allegations!Q477)</f>
        <v>None reported</v>
      </c>
      <c r="T474" t="str">
        <f t="shared" si="63"/>
        <v>x</v>
      </c>
      <c r="U474" t="str">
        <f t="shared" si="64"/>
        <v/>
      </c>
      <c r="V474" t="str">
        <f t="shared" si="65"/>
        <v/>
      </c>
      <c r="W474" t="str">
        <f t="shared" si="66"/>
        <v/>
      </c>
      <c r="X474" t="str">
        <f t="shared" si="67"/>
        <v/>
      </c>
      <c r="Y474" t="str">
        <f t="shared" si="68"/>
        <v/>
      </c>
      <c r="Z474" t="str">
        <f t="shared" si="69"/>
        <v/>
      </c>
      <c r="AA474" s="1" t="str">
        <f t="shared" si="70"/>
        <v/>
      </c>
      <c r="AB474" s="19" t="str">
        <f t="shared" si="71"/>
        <v>Sports teams, clubs &amp; leagues;Sports and venues;Construction</v>
      </c>
    </row>
    <row r="475" spans="1:28" x14ac:dyDescent="0.25">
      <c r="A475" s="1">
        <f>[1]Allegations!V478</f>
        <v>2439</v>
      </c>
      <c r="B475" t="str">
        <f>IF([1]Allegations!S478="Location unknown","Location unknown",VLOOKUP([1]Allegations!S478,[1]!map_alpha2[#Data],2,FALSE))</f>
        <v>Qatar</v>
      </c>
      <c r="C475" s="17">
        <f>IF([1]Allegations!U478="","",[1]Allegations!U478)</f>
        <v>43497</v>
      </c>
      <c r="D475" s="18" t="str">
        <f>IF([1]Allegations!B478="","",HYPERLINK([1]Allegations!B478))</f>
        <v>https://www.business-humanrights.org/en/latest-news/dribble-or-goal-tracking-the-score-for-decent-work-legacy-in-qatar/</v>
      </c>
      <c r="E475" t="str">
        <f>IF([1]Allegations!M478="","",[1]Allegations!M478)</f>
        <v>NGO</v>
      </c>
      <c r="F475" t="str">
        <f>IF([1]Allegations!L478="","",[1]Allegations!L478)</f>
        <v>Migrant &amp; immigrant workers (1 - PH - Services: General)</v>
      </c>
      <c r="G475">
        <f>IF([1]Allegations!T478="","",[1]Allegations!T478)</f>
        <v>1</v>
      </c>
      <c r="H475" t="str">
        <f>IF([1]Allegations!X478="","",[1]Allegations!X478)</f>
        <v>In July 2021, BWI published their progress report on worker welfare and the fulfilment of human and labour rights in Qatar. In one case study, a Filipina interior designer worked in Qatar for two years, before her employer refused to release her benefits or buy her airfare home, according to her contract.</v>
      </c>
      <c r="I475" s="1" t="str">
        <f>IF([1]Allegations!K478="","",[1]Allegations!K478)</f>
        <v>Intimidation &amp; Threats;Non-payment of Wages;Restricted Mobility</v>
      </c>
      <c r="J475" t="str">
        <f>IF([1]Allegations!C478="","",[1]Allegations!C478)</f>
        <v/>
      </c>
      <c r="K475" t="str">
        <f>IF([1]Allegations!F478="","",[1]Allegations!F478)</f>
        <v/>
      </c>
      <c r="L475" t="str">
        <f>IF([1]Allegations!G478="","",[1]Allegations!G478)</f>
        <v/>
      </c>
      <c r="M475" t="str">
        <f>IF([1]Allegations!H478="","",[1]Allegations!H478)</f>
        <v/>
      </c>
      <c r="N475" t="str">
        <f>IF([1]Allegations!I478="","",[1]Allegations!I478)</f>
        <v/>
      </c>
      <c r="O475" s="1" t="str">
        <f>IF([1]Allegations!J478="","",[1]Allegations!J478)</f>
        <v>Not Reported (Employer - Services: General)</v>
      </c>
      <c r="P475" t="str">
        <f>IF([1]Allegations!N478="","",[1]Allegations!N478)</f>
        <v>No</v>
      </c>
      <c r="Q475" t="str">
        <f>IF([1]Allegations!O478="","",[1]Allegations!O478)</f>
        <v/>
      </c>
      <c r="R475" s="18" t="str">
        <f>IF(AND([1]Allegations!R478="",[1]Allegations!P478=""),"",IF(AND(NOT([1]Allegations!R478=""),[1]Allegations!P478=""),HYPERLINK([1]Allegations!R478),HYPERLINK([1]Allegations!P478)))</f>
        <v/>
      </c>
      <c r="S475" s="1" t="str">
        <f>IF([1]Allegations!Q478="","",[1]Allegations!Q478)</f>
        <v>The worker filed a complaint with the Ministry of Labour and the employer settled its obligation and bought her a plane ticket. However, they then filed an absconding case against her resulting in her arrest, deportation and ban against her return.</v>
      </c>
      <c r="T475" t="str">
        <f t="shared" si="63"/>
        <v>x</v>
      </c>
      <c r="U475" t="str">
        <f t="shared" si="64"/>
        <v>x</v>
      </c>
      <c r="V475" t="str">
        <f t="shared" si="65"/>
        <v/>
      </c>
      <c r="W475" t="str">
        <f t="shared" si="66"/>
        <v/>
      </c>
      <c r="X475" t="str">
        <f t="shared" si="67"/>
        <v>x</v>
      </c>
      <c r="Y475" t="str">
        <f t="shared" si="68"/>
        <v/>
      </c>
      <c r="Z475" t="str">
        <f t="shared" si="69"/>
        <v/>
      </c>
      <c r="AA475" s="1" t="str">
        <f t="shared" si="70"/>
        <v/>
      </c>
      <c r="AB475" s="19" t="str">
        <f t="shared" si="71"/>
        <v>Services: General</v>
      </c>
    </row>
    <row r="476" spans="1:28" x14ac:dyDescent="0.25">
      <c r="A476" s="1">
        <f>[1]Allegations!V479</f>
        <v>2165</v>
      </c>
      <c r="B476" t="str">
        <f>IF([1]Allegations!S479="Location unknown","Location unknown",VLOOKUP([1]Allegations!S479,[1]!map_alpha2[#Data],2,FALSE))</f>
        <v>Qatar</v>
      </c>
      <c r="C476" s="17">
        <f>IF([1]Allegations!U479="","",[1]Allegations!U479)</f>
        <v>44067</v>
      </c>
      <c r="D476" s="18" t="str">
        <f>IF([1]Allegations!B479="","",HYPERLINK([1]Allegations!B479))</f>
        <v>https://www.business-humanrights.org/en/latest-news/how-can-we-work-without-wages-salary-abuses-facing-migrant-workers-ahead-of-qatars-fifa-world-cup-2022/</v>
      </c>
      <c r="E476" t="str">
        <f>IF([1]Allegations!M479="","",[1]Allegations!M479)</f>
        <v>NGO</v>
      </c>
      <c r="F476" t="str">
        <f>IF([1]Allegations!L479="","",[1]Allegations!L479)</f>
        <v>Migrant &amp; immigrant workers (Unknown Number - PH - Cleaning &amp; maintenance)</v>
      </c>
      <c r="G476" t="str">
        <f>IF([1]Allegations!T479="","",[1]Allegations!T479)</f>
        <v>Number unknown</v>
      </c>
      <c r="H476" t="str">
        <f>IF([1]Allegations!X479="","",[1]Allegations!X479)</f>
        <v>In August 2020, Human Rights Watch released a report highlighting the systemic nature of labour abuse against migrant workers in Qatar, particularly regarding the issue of salary abuse and wage theft. This is one of a number of cases cited in the report. _x000D_
_x000D_
Filipina worker “Samantha” worked as a cleaner at a mall in Doha. She and her colleagues were made to work 12 hour shifts, had their passports confiscated and were banned from leaving the company-provided accommodation. Her salary was less than had been promised and was written in her contract. Before returning to the Philippines after two years of work, her employer refused to pay her end-of-service benefits and used her first month of wages, a “security deposit” to buy her return flight.</v>
      </c>
      <c r="I476" s="1" t="str">
        <f>IF([1]Allegations!K479="","",[1]Allegations!K479)</f>
        <v>Non-payment of Wages;Restricted Mobility;Withholding Passports</v>
      </c>
      <c r="J476" t="str">
        <f>IF([1]Allegations!C479="","",[1]Allegations!C479)</f>
        <v/>
      </c>
      <c r="K476" t="str">
        <f>IF([1]Allegations!F479="","",[1]Allegations!F479)</f>
        <v/>
      </c>
      <c r="L476" t="str">
        <f>IF([1]Allegations!G479="","",[1]Allegations!G479)</f>
        <v/>
      </c>
      <c r="M476" t="str">
        <f>IF([1]Allegations!H479="","",[1]Allegations!H479)</f>
        <v/>
      </c>
      <c r="N476" t="str">
        <f>IF([1]Allegations!I479="","",[1]Allegations!I479)</f>
        <v/>
      </c>
      <c r="O476" s="1" t="str">
        <f>IF([1]Allegations!J479="","",[1]Allegations!J479)</f>
        <v>Not Reported (Client - Retail);Not Reported (Employer - Cleaning &amp; maintenance)</v>
      </c>
      <c r="P476" t="str">
        <f>IF([1]Allegations!N479="","",[1]Allegations!N479)</f>
        <v>No</v>
      </c>
      <c r="Q476" t="str">
        <f>IF([1]Allegations!O479="","",[1]Allegations!O479)</f>
        <v/>
      </c>
      <c r="R476" s="18" t="str">
        <f>IF(AND([1]Allegations!R479="",[1]Allegations!P479=""),"",IF(AND(NOT([1]Allegations!R479=""),[1]Allegations!P479=""),HYPERLINK([1]Allegations!R479),HYPERLINK([1]Allegations!P479)))</f>
        <v/>
      </c>
      <c r="S476" s="1" t="str">
        <f>IF([1]Allegations!Q479="","",[1]Allegations!Q479)</f>
        <v>None reported.</v>
      </c>
      <c r="T476" t="str">
        <f t="shared" si="63"/>
        <v>x</v>
      </c>
      <c r="U476" t="str">
        <f t="shared" si="64"/>
        <v>x</v>
      </c>
      <c r="V476" t="str">
        <f t="shared" si="65"/>
        <v/>
      </c>
      <c r="W476" t="str">
        <f t="shared" si="66"/>
        <v/>
      </c>
      <c r="X476" t="str">
        <f t="shared" si="67"/>
        <v/>
      </c>
      <c r="Y476" t="str">
        <f t="shared" si="68"/>
        <v/>
      </c>
      <c r="Z476" t="str">
        <f t="shared" si="69"/>
        <v/>
      </c>
      <c r="AA476" s="1" t="str">
        <f t="shared" si="70"/>
        <v/>
      </c>
      <c r="AB476" s="19" t="str">
        <f t="shared" si="71"/>
        <v>Retail;Cleaning &amp; maintenance</v>
      </c>
    </row>
    <row r="477" spans="1:28" x14ac:dyDescent="0.25">
      <c r="A477" s="1">
        <f>[1]Allegations!V480</f>
        <v>2440</v>
      </c>
      <c r="B477" t="str">
        <f>IF([1]Allegations!S480="Location unknown","Location unknown",VLOOKUP([1]Allegations!S480,[1]!map_alpha2[#Data],2,FALSE))</f>
        <v>Qatar</v>
      </c>
      <c r="C477" s="17">
        <f>IF([1]Allegations!U480="","",[1]Allegations!U480)</f>
        <v>44075</v>
      </c>
      <c r="D477" s="18" t="str">
        <f>IF([1]Allegations!B480="","",HYPERLINK([1]Allegations!B480))</f>
        <v>https://www.business-humanrights.org/en/latest-news/dribble-or-goal-tracking-the-score-for-decent-work-legacy-in-qatar/</v>
      </c>
      <c r="E477" t="str">
        <f>IF([1]Allegations!M480="","",[1]Allegations!M480)</f>
        <v>NGO</v>
      </c>
      <c r="F477" t="str">
        <f>IF([1]Allegations!L480="","",[1]Allegations!L480)</f>
        <v>Migrant &amp; immigrant workers (2 - PH - Cleaning &amp; maintenance)</v>
      </c>
      <c r="G477">
        <f>IF([1]Allegations!T480="","",[1]Allegations!T480)</f>
        <v>2</v>
      </c>
      <c r="H477" t="str">
        <f>IF([1]Allegations!X480="","",[1]Allegations!X480)</f>
        <v>In July 2021, BWI published their progress report on worker welfare and the fulfillment of human and labour rights in Qatar. In one case study, a Filipina worker finished her two years contract at a cleaning supply company. She experienced frequent salary delays, was refused her end-of-service benefits, her Qatar ID was cancelled and she was forced out of her accommodation. Another female Filipina worker also could not go home without receiving her end-of-service benefits and was being forced out of her accommodation by the same employer.</v>
      </c>
      <c r="I477" s="1" t="str">
        <f>IF([1]Allegations!K480="","",[1]Allegations!K480)</f>
        <v>Failing to renew visas;Non-payment of Wages;Precarious/unsuitable living conditions</v>
      </c>
      <c r="J477" t="str">
        <f>IF([1]Allegations!C480="","",[1]Allegations!C480)</f>
        <v/>
      </c>
      <c r="K477" t="str">
        <f>IF([1]Allegations!F480="","",[1]Allegations!F480)</f>
        <v/>
      </c>
      <c r="L477" t="str">
        <f>IF([1]Allegations!G480="","",[1]Allegations!G480)</f>
        <v/>
      </c>
      <c r="M477" t="str">
        <f>IF([1]Allegations!H480="","",[1]Allegations!H480)</f>
        <v/>
      </c>
      <c r="N477" t="str">
        <f>IF([1]Allegations!I480="","",[1]Allegations!I480)</f>
        <v/>
      </c>
      <c r="O477" s="1" t="str">
        <f>IF([1]Allegations!J480="","",[1]Allegations!J480)</f>
        <v>Not Reported (Client - Hotel);Not Reported (Employer - Cleaning &amp; maintenance)</v>
      </c>
      <c r="P477" t="str">
        <f>IF([1]Allegations!N480="","",[1]Allegations!N480)</f>
        <v>No</v>
      </c>
      <c r="Q477" t="str">
        <f>IF([1]Allegations!O480="","",[1]Allegations!O480)</f>
        <v/>
      </c>
      <c r="R477" s="18" t="str">
        <f>IF(AND([1]Allegations!R480="",[1]Allegations!P480=""),"",IF(AND(NOT([1]Allegations!R480=""),[1]Allegations!P480=""),HYPERLINK([1]Allegations!R480),HYPERLINK([1]Allegations!P480)))</f>
        <v/>
      </c>
      <c r="S477" s="1" t="str">
        <f>IF([1]Allegations!Q480="","",[1]Allegations!Q480)</f>
        <v>Building and Woodworkers International helped the workers to file a labour complaint with the Ministry of Labour and they were advised not to leave their accommodation until they could move to another company.</v>
      </c>
      <c r="T477" t="str">
        <f t="shared" si="63"/>
        <v>x</v>
      </c>
      <c r="U477" t="str">
        <f t="shared" si="64"/>
        <v>x</v>
      </c>
      <c r="V477" t="str">
        <f t="shared" si="65"/>
        <v/>
      </c>
      <c r="W477" t="str">
        <f t="shared" si="66"/>
        <v>x</v>
      </c>
      <c r="X477" t="str">
        <f t="shared" si="67"/>
        <v/>
      </c>
      <c r="Y477" t="str">
        <f t="shared" si="68"/>
        <v/>
      </c>
      <c r="Z477" t="str">
        <f t="shared" si="69"/>
        <v/>
      </c>
      <c r="AA477" s="1" t="str">
        <f t="shared" si="70"/>
        <v/>
      </c>
      <c r="AB477" s="19" t="str">
        <f t="shared" si="71"/>
        <v>Hotel;Cleaning &amp; maintenance</v>
      </c>
    </row>
    <row r="478" spans="1:28" x14ac:dyDescent="0.25">
      <c r="A478" s="1">
        <f>[1]Allegations!V481</f>
        <v>2688</v>
      </c>
      <c r="B478" t="str">
        <f>IF([1]Allegations!S481="Location unknown","Location unknown",VLOOKUP([1]Allegations!S481,[1]!map_alpha2[#Data],2,FALSE))</f>
        <v>Saudi Arabia</v>
      </c>
      <c r="C478" s="17">
        <f>IF([1]Allegations!U481="","",[1]Allegations!U481)</f>
        <v>44304</v>
      </c>
      <c r="D478" s="18" t="str">
        <f>IF([1]Allegations!B481="","",HYPERLINK([1]Allegations!B481))</f>
        <v>https://www.business-humanrights.org/en/latest-news/saudi-arabia-250-construction-workers-owed-three-months-wages-co-told-to-settle-dues/</v>
      </c>
      <c r="E478" t="str">
        <f>IF([1]Allegations!M481="","",[1]Allegations!M481)</f>
        <v>News outlet</v>
      </c>
      <c r="F478" t="str">
        <f>IF([1]Allegations!L481="","",[1]Allegations!L481)</f>
        <v>Migrant &amp; immigrant workers (250 - Asia &amp; Pacific - Construction)</v>
      </c>
      <c r="G478">
        <f>IF([1]Allegations!T481="","",[1]Allegations!T481)</f>
        <v>250</v>
      </c>
      <c r="H478" t="str">
        <f>IF([1]Allegations!X481="","",[1]Allegations!X481)</f>
        <v>250 workers at a Saudi construction company alleged that they did not receive their wages for three months. The article reported that the workers were mainly employed in maintenance.</v>
      </c>
      <c r="I478" s="1" t="str">
        <f>IF([1]Allegations!K481="","",[1]Allegations!K481)</f>
        <v>Non-payment of Wages</v>
      </c>
      <c r="J478" t="str">
        <f>IF([1]Allegations!C481="","",[1]Allegations!C481)</f>
        <v/>
      </c>
      <c r="K478" t="str">
        <f>IF([1]Allegations!F481="","",[1]Allegations!F481)</f>
        <v/>
      </c>
      <c r="L478" t="str">
        <f>IF([1]Allegations!G481="","",[1]Allegations!G481)</f>
        <v/>
      </c>
      <c r="M478" t="str">
        <f>IF([1]Allegations!H481="","",[1]Allegations!H481)</f>
        <v/>
      </c>
      <c r="N478" t="str">
        <f>IF([1]Allegations!I481="","",[1]Allegations!I481)</f>
        <v/>
      </c>
      <c r="O478" s="1" t="str">
        <f>IF([1]Allegations!J481="","",[1]Allegations!J481)</f>
        <v>Not Reported (Employer - Construction)</v>
      </c>
      <c r="P478" t="str">
        <f>IF([1]Allegations!N481="","",[1]Allegations!N481)</f>
        <v>No</v>
      </c>
      <c r="Q478" t="str">
        <f>IF([1]Allegations!O481="","",[1]Allegations!O481)</f>
        <v/>
      </c>
      <c r="R478" s="18" t="str">
        <f>IF(AND([1]Allegations!R481="",[1]Allegations!P481=""),"",IF(AND(NOT([1]Allegations!R481=""),[1]Allegations!P481=""),HYPERLINK([1]Allegations!R481),HYPERLINK([1]Allegations!P481)))</f>
        <v/>
      </c>
      <c r="S478" s="1" t="str">
        <f>IF([1]Allegations!Q481="","",[1]Allegations!Q481)</f>
        <v>The Saudi Ministry of Human Resources issued a stern warning to the company to settle the workers’ dues within a week.</v>
      </c>
      <c r="T478" t="str">
        <f t="shared" si="63"/>
        <v>x</v>
      </c>
      <c r="U478" t="str">
        <f t="shared" si="64"/>
        <v/>
      </c>
      <c r="V478" t="str">
        <f t="shared" si="65"/>
        <v/>
      </c>
      <c r="W478" t="str">
        <f t="shared" si="66"/>
        <v/>
      </c>
      <c r="X478" t="str">
        <f t="shared" si="67"/>
        <v/>
      </c>
      <c r="Y478" t="str">
        <f t="shared" si="68"/>
        <v/>
      </c>
      <c r="Z478" t="str">
        <f t="shared" si="69"/>
        <v/>
      </c>
      <c r="AA478" s="1" t="str">
        <f t="shared" si="70"/>
        <v/>
      </c>
      <c r="AB478" s="19" t="str">
        <f t="shared" si="71"/>
        <v>Construction</v>
      </c>
    </row>
    <row r="479" spans="1:28" x14ac:dyDescent="0.25">
      <c r="A479" s="1">
        <f>[1]Allegations!V482</f>
        <v>2652</v>
      </c>
      <c r="B479" t="str">
        <f>IF([1]Allegations!S482="Location unknown","Location unknown",VLOOKUP([1]Allegations!S482,[1]!map_alpha2[#Data],2,FALSE))</f>
        <v>United Arab Emirates</v>
      </c>
      <c r="C479" s="17">
        <f>IF([1]Allegations!U482="","",[1]Allegations!U482)</f>
        <v>44231</v>
      </c>
      <c r="D479" s="18" t="str">
        <f>IF([1]Allegations!B482="","",HYPERLINK([1]Allegations!B482))</f>
        <v>https://www.business-humanrights.org/en/latest-news/gulf-indian-govt-cuts-minimum-wages-for-nationals-leading-to-contract-substitution/</v>
      </c>
      <c r="E479" t="str">
        <f>IF([1]Allegations!M482="","",[1]Allegations!M482)</f>
        <v>News outlet</v>
      </c>
      <c r="F479" t="str">
        <f>IF([1]Allegations!L482="","",[1]Allegations!L482)</f>
        <v>Migrant &amp; immigrant workers (2 - IN - Cleaning &amp; maintenance)</v>
      </c>
      <c r="G479">
        <f>IF([1]Allegations!T482="","",[1]Allegations!T482)</f>
        <v>2</v>
      </c>
      <c r="H479" t="str">
        <f>IF([1]Allegations!X482="","",[1]Allegations!X482)</f>
        <v>A report on increased instance of contract substitution among Indian migrant workers to the Gulf described the case of two workers promised $259 at a major cleaning and hospitality firm in Abu Dhabi; just prior to leaving their agent gave them another contract for $200/ month. At least one of the workers was not given a copy of the contract.</v>
      </c>
      <c r="I479" s="1" t="str">
        <f>IF([1]Allegations!K482="","",[1]Allegations!K482)</f>
        <v>Contract Substitution</v>
      </c>
      <c r="J479" t="str">
        <f>IF([1]Allegations!C482="","",[1]Allegations!C482)</f>
        <v/>
      </c>
      <c r="K479" t="str">
        <f>IF([1]Allegations!F482="","",[1]Allegations!F482)</f>
        <v/>
      </c>
      <c r="L479" t="str">
        <f>IF([1]Allegations!G482="","",[1]Allegations!G482)</f>
        <v/>
      </c>
      <c r="M479" t="str">
        <f>IF([1]Allegations!H482="","",[1]Allegations!H482)</f>
        <v/>
      </c>
      <c r="N479" t="str">
        <f>IF([1]Allegations!I482="","",[1]Allegations!I482)</f>
        <v/>
      </c>
      <c r="O479" s="1" t="str">
        <f>IF([1]Allegations!J482="","",[1]Allegations!J482)</f>
        <v>Not Reported (Employer - Hospitality)</v>
      </c>
      <c r="P479" t="str">
        <f>IF([1]Allegations!N482="","",[1]Allegations!N482)</f>
        <v>No</v>
      </c>
      <c r="Q479" t="str">
        <f>IF([1]Allegations!O482="","",[1]Allegations!O482)</f>
        <v/>
      </c>
      <c r="R479" s="18" t="str">
        <f>IF(AND([1]Allegations!R482="",[1]Allegations!P482=""),"",IF(AND(NOT([1]Allegations!R482=""),[1]Allegations!P482=""),HYPERLINK([1]Allegations!R482),HYPERLINK([1]Allegations!P482)))</f>
        <v/>
      </c>
      <c r="S479" s="1" t="str">
        <f>IF([1]Allegations!Q482="","",[1]Allegations!Q482)</f>
        <v>The report stated it was unclear why the Abu Dhabi company rolled back its original offer. The rise in contract substitution is attributed to the Indian Govt's decision to reduce monthly wages for migrants recruited to work in the Gulf from September 2020.</v>
      </c>
      <c r="T479" t="str">
        <f t="shared" si="63"/>
        <v>x</v>
      </c>
      <c r="U479" t="str">
        <f t="shared" si="64"/>
        <v/>
      </c>
      <c r="V479" t="str">
        <f t="shared" si="65"/>
        <v/>
      </c>
      <c r="W479" t="str">
        <f t="shared" si="66"/>
        <v/>
      </c>
      <c r="X479" t="str">
        <f t="shared" si="67"/>
        <v/>
      </c>
      <c r="Y479" t="str">
        <f t="shared" si="68"/>
        <v/>
      </c>
      <c r="Z479" t="str">
        <f t="shared" si="69"/>
        <v/>
      </c>
      <c r="AA479" s="1" t="str">
        <f t="shared" si="70"/>
        <v/>
      </c>
      <c r="AB479" s="19" t="str">
        <f t="shared" si="71"/>
        <v>Hospitality</v>
      </c>
    </row>
    <row r="480" spans="1:28" x14ac:dyDescent="0.25">
      <c r="A480" s="1">
        <f>[1]Allegations!V483</f>
        <v>2355</v>
      </c>
      <c r="B480" t="str">
        <f>IF([1]Allegations!S483="Location unknown","Location unknown",VLOOKUP([1]Allegations!S483,[1]!map_alpha2[#Data],2,FALSE))</f>
        <v>Kuwait</v>
      </c>
      <c r="C480" s="17">
        <f>IF([1]Allegations!U483="","",[1]Allegations!U483)</f>
        <v>44155</v>
      </c>
      <c r="D480" s="18" t="str">
        <f>IF([1]Allegations!B483="","",HYPERLINK([1]Allegations!B483))</f>
        <v>https://www.business-humanrights.org/en/latest-news/32-sri-lankan-workers-repatriated-from-kuwait-after-employer-failed-to-provide-food-wages-or-renew-contracts/</v>
      </c>
      <c r="E480" t="str">
        <f>IF([1]Allegations!M483="","",[1]Allegations!M483)</f>
        <v>News outlet</v>
      </c>
      <c r="F480" t="str">
        <f>IF([1]Allegations!L483="","",[1]Allegations!L483)</f>
        <v>Migrant &amp; immigrant workers (32 - IN - Construction)</v>
      </c>
      <c r="G480">
        <f>IF([1]Allegations!T483="","",[1]Allegations!T483)</f>
        <v>32</v>
      </c>
      <c r="H480" t="str">
        <f>IF([1]Allegations!X483="","",[1]Allegations!X483)</f>
        <v>In November 2020 32 Indian workers who had been stranded in Kuwait returned home. They had not been paid for four months or received any food, were confined to labour camps because their contracts had not been renewed, and were dependent on charitable aid.</v>
      </c>
      <c r="I480" s="1" t="str">
        <f>IF([1]Allegations!K483="","",[1]Allegations!K483)</f>
        <v>Non-payment of Wages;Restricted Mobility;Right to food</v>
      </c>
      <c r="J480" t="str">
        <f>IF([1]Allegations!C483="","",[1]Allegations!C483)</f>
        <v/>
      </c>
      <c r="K480" t="str">
        <f>IF([1]Allegations!F483="","",[1]Allegations!F483)</f>
        <v/>
      </c>
      <c r="L480" t="str">
        <f>IF([1]Allegations!G483="","",[1]Allegations!G483)</f>
        <v/>
      </c>
      <c r="M480" t="str">
        <f>IF([1]Allegations!H483="","",[1]Allegations!H483)</f>
        <v/>
      </c>
      <c r="N480" t="str">
        <f>IF([1]Allegations!I483="","",[1]Allegations!I483)</f>
        <v/>
      </c>
      <c r="O480" s="1" t="str">
        <f>IF([1]Allegations!J483="","",[1]Allegations!J483)</f>
        <v>Not Reported (Employer - Shipping, ship-building &amp; ship-scrapping)</v>
      </c>
      <c r="P480" t="str">
        <f>IF([1]Allegations!N483="","",[1]Allegations!N483)</f>
        <v>No</v>
      </c>
      <c r="Q480" t="str">
        <f>IF([1]Allegations!O483="","",[1]Allegations!O483)</f>
        <v/>
      </c>
      <c r="R480" s="18" t="str">
        <f>IF(AND([1]Allegations!R483="",[1]Allegations!P483=""),"",IF(AND(NOT([1]Allegations!R483=""),[1]Allegations!P483=""),HYPERLINK([1]Allegations!R483),HYPERLINK([1]Allegations!P483)))</f>
        <v/>
      </c>
      <c r="S480" s="1" t="str">
        <f>IF([1]Allegations!Q483="","",[1]Allegations!Q483)</f>
        <v>The workers sent a social media appeal to local politicians who facilitated repatriation.</v>
      </c>
      <c r="T480" t="str">
        <f t="shared" si="63"/>
        <v>x</v>
      </c>
      <c r="U480" t="str">
        <f t="shared" si="64"/>
        <v>x</v>
      </c>
      <c r="V480" t="str">
        <f t="shared" si="65"/>
        <v/>
      </c>
      <c r="W480" t="str">
        <f t="shared" si="66"/>
        <v>x</v>
      </c>
      <c r="X480" t="str">
        <f t="shared" si="67"/>
        <v/>
      </c>
      <c r="Y480" t="str">
        <f t="shared" si="68"/>
        <v/>
      </c>
      <c r="Z480" t="str">
        <f t="shared" si="69"/>
        <v/>
      </c>
      <c r="AA480" s="1" t="str">
        <f t="shared" si="70"/>
        <v/>
      </c>
      <c r="AB480" s="19" t="str">
        <f t="shared" si="71"/>
        <v>Shipping, ship-building &amp; ship-scrapping</v>
      </c>
    </row>
    <row r="481" spans="1:28" x14ac:dyDescent="0.25">
      <c r="A481" s="1">
        <f>[1]Allegations!V484</f>
        <v>2324</v>
      </c>
      <c r="B481" t="str">
        <f>IF([1]Allegations!S484="Location unknown","Location unknown",VLOOKUP([1]Allegations!S484,[1]!map_alpha2[#Data],2,FALSE))</f>
        <v>Qatar</v>
      </c>
      <c r="C481" s="17">
        <f>IF([1]Allegations!U484="","",[1]Allegations!U484)</f>
        <v>43922</v>
      </c>
      <c r="D481" s="18" t="str">
        <f>IF([1]Allegations!B484="","",HYPERLINK([1]Allegations!B484))</f>
        <v>https://www.business-humanrights.org/en/latest-news/the-cost-of-contagion-the-consequences-of-covid-19-for-migrant-workers-in-the-gulf-2/</v>
      </c>
      <c r="E481" t="str">
        <f>IF([1]Allegations!M484="","",[1]Allegations!M484)</f>
        <v>NGO</v>
      </c>
      <c r="F481" t="str">
        <f>IF([1]Allegations!L484="","",[1]Allegations!L484)</f>
        <v>Migrant &amp; immigrant workers (Unknown Number - NP - Construction)</v>
      </c>
      <c r="G481" t="str">
        <f>IF([1]Allegations!T484="","",[1]Allegations!T484)</f>
        <v>Number unknown</v>
      </c>
      <c r="H481" t="str">
        <f>IF([1]Allegations!X484="","",[1]Allegations!X484)</f>
        <v>In November 2020, NGO Equidem launched a report highlighting the impact of COVID-19 on migrant workers in Saudi Arabia, Qatar and UAE, based on 206 interviews with workers.  A labourer at Doha Mountain Trading &amp; Contracting WLL, said his employer was accommodating as many as eight people in one room despite government regulation that stipulates  no more than four people can be housed together.</v>
      </c>
      <c r="I481" s="1" t="str">
        <f>IF([1]Allegations!K484="","",[1]Allegations!K484)</f>
        <v>Health: General (including workplace health &amp; safety);Precarious/unsuitable living conditions</v>
      </c>
      <c r="J481" t="str">
        <f>IF([1]Allegations!C484="","",[1]Allegations!C484)</f>
        <v>Doha Mountain Trading &amp; Contracting (Employer)</v>
      </c>
      <c r="K481" t="str">
        <f>IF([1]Allegations!F484="","",[1]Allegations!F484)</f>
        <v>Construction</v>
      </c>
      <c r="L481" t="str">
        <f>IF([1]Allegations!G484="","",[1]Allegations!G484)</f>
        <v/>
      </c>
      <c r="M481" t="str">
        <f>IF([1]Allegations!H484="","",[1]Allegations!H484)</f>
        <v/>
      </c>
      <c r="N481" t="str">
        <f>IF([1]Allegations!I484="","",[1]Allegations!I484)</f>
        <v/>
      </c>
      <c r="O481" s="1" t="str">
        <f>IF([1]Allegations!J484="","",[1]Allegations!J484)</f>
        <v/>
      </c>
      <c r="P481" t="str">
        <f>IF([1]Allegations!N484="","",[1]Allegations!N484)</f>
        <v>No</v>
      </c>
      <c r="Q481" t="str">
        <f>IF([1]Allegations!O484="","",[1]Allegations!O484)</f>
        <v/>
      </c>
      <c r="R481" s="18" t="str">
        <f>IF(AND([1]Allegations!R484="",[1]Allegations!P484=""),"",IF(AND(NOT([1]Allegations!R484=""),[1]Allegations!P484=""),HYPERLINK([1]Allegations!R484),HYPERLINK([1]Allegations!P484)))</f>
        <v/>
      </c>
      <c r="S481" s="1" t="str">
        <f>IF([1]Allegations!Q484="","",[1]Allegations!Q484)</f>
        <v>None reported.</v>
      </c>
      <c r="T481" t="str">
        <f t="shared" si="63"/>
        <v/>
      </c>
      <c r="U481" t="str">
        <f t="shared" si="64"/>
        <v/>
      </c>
      <c r="V481" t="str">
        <f t="shared" si="65"/>
        <v>x</v>
      </c>
      <c r="W481" t="str">
        <f t="shared" si="66"/>
        <v>x</v>
      </c>
      <c r="X481" t="str">
        <f t="shared" si="67"/>
        <v/>
      </c>
      <c r="Y481" t="str">
        <f t="shared" si="68"/>
        <v/>
      </c>
      <c r="Z481" t="str">
        <f t="shared" si="69"/>
        <v/>
      </c>
      <c r="AA481" s="1" t="str">
        <f t="shared" si="70"/>
        <v/>
      </c>
      <c r="AB481" s="19" t="str">
        <f t="shared" si="71"/>
        <v>Construction</v>
      </c>
    </row>
    <row r="482" spans="1:28" x14ac:dyDescent="0.25">
      <c r="A482" s="1">
        <f>[1]Allegations!V485</f>
        <v>2173</v>
      </c>
      <c r="B482" t="str">
        <f>IF([1]Allegations!S485="Location unknown","Location unknown",VLOOKUP([1]Allegations!S485,[1]!map_alpha2[#Data],2,FALSE))</f>
        <v>Qatar</v>
      </c>
      <c r="C482" s="17">
        <f>IF([1]Allegations!U485="","",[1]Allegations!U485)</f>
        <v>43952</v>
      </c>
      <c r="D482" s="18" t="str">
        <f>IF([1]Allegations!B485="","",HYPERLINK([1]Allegations!B485))</f>
        <v>https://www.business-humanrights.org/en/latest-news/how-can-we-work-without-wages-salary-abuses-facing-migrant-workers-ahead-of-qatars-fifa-world-cup-2022/</v>
      </c>
      <c r="E482" t="str">
        <f>IF([1]Allegations!M485="","",[1]Allegations!M485)</f>
        <v>NGO</v>
      </c>
      <c r="F482" t="str">
        <f>IF([1]Allegations!L485="","",[1]Allegations!L485)</f>
        <v>Migrant &amp; immigrant workers (1 - PH - Catering &amp; food services)</v>
      </c>
      <c r="G482">
        <f>IF([1]Allegations!T485="","",[1]Allegations!T485)</f>
        <v>1</v>
      </c>
      <c r="H482" t="str">
        <f>IF([1]Allegations!X485="","",[1]Allegations!X485)</f>
        <v>In August 2020, Human Rights Watch released a report highlighting the systemic nature of labour abuse against migrant workers in Qatar, particularly regarding the issue of salary abuse and wage theft. This is one of a number of cases cited in the report. _x000D_
_x000D_
"Mary", a Filipina barista and cleaner, alleged that her labour supply employer was withholding two months of salary, end of service benefits and a ticket to the Philippines.</v>
      </c>
      <c r="I482" s="1" t="str">
        <f>IF([1]Allegations!K485="","",[1]Allegations!K485)</f>
        <v>Intimidation &amp; Threats;Non-payment of Wages;Precarious/unsuitable living conditions;Restricted Mobility</v>
      </c>
      <c r="J482" t="str">
        <f>IF([1]Allegations!C485="","",[1]Allegations!C485)</f>
        <v/>
      </c>
      <c r="K482" t="str">
        <f>IF([1]Allegations!F485="","",[1]Allegations!F485)</f>
        <v/>
      </c>
      <c r="L482" t="str">
        <f>IF([1]Allegations!G485="","",[1]Allegations!G485)</f>
        <v/>
      </c>
      <c r="M482" t="str">
        <f>IF([1]Allegations!H485="","",[1]Allegations!H485)</f>
        <v/>
      </c>
      <c r="N482" t="str">
        <f>IF([1]Allegations!I485="","",[1]Allegations!I485)</f>
        <v/>
      </c>
      <c r="O482" s="1" t="str">
        <f>IF([1]Allegations!J485="","",[1]Allegations!J485)</f>
        <v>Not Reported (Employer - Labour supplier)</v>
      </c>
      <c r="P482" t="str">
        <f>IF([1]Allegations!N485="","",[1]Allegations!N485)</f>
        <v>No</v>
      </c>
      <c r="Q482" t="str">
        <f>IF([1]Allegations!O485="","",[1]Allegations!O485)</f>
        <v/>
      </c>
      <c r="R482" s="18" t="str">
        <f>IF(AND([1]Allegations!R485="",[1]Allegations!P485=""),"",IF(AND(NOT([1]Allegations!R485=""),[1]Allegations!P485=""),HYPERLINK([1]Allegations!R485),HYPERLINK([1]Allegations!P485)))</f>
        <v/>
      </c>
      <c r="S482" s="1" t="str">
        <f>IF([1]Allegations!Q485="","",[1]Allegations!Q485)</f>
        <v>Mary complained to the Labour Relations department; her employer was asked to mediate but placed an absconding case against her. She was arrested and spent two nights in police custody. Her employer turned her out of the accommodation. Mary managed to clear her name by providing witnesses who bore evidence to her not running away from the accommodation. Her case then moved to the Labour Dispute Resolution Committee where she was given a positive verdict, but as of July 2020 had not received outstanding wages, nor the (then required) non-objection certificate to allow her to find alternative employment.</v>
      </c>
      <c r="T482" t="str">
        <f t="shared" si="63"/>
        <v>x</v>
      </c>
      <c r="U482" t="str">
        <f t="shared" si="64"/>
        <v>x</v>
      </c>
      <c r="V482" t="str">
        <f t="shared" si="65"/>
        <v/>
      </c>
      <c r="W482" t="str">
        <f t="shared" si="66"/>
        <v>x</v>
      </c>
      <c r="X482" t="str">
        <f t="shared" si="67"/>
        <v>x</v>
      </c>
      <c r="Y482" t="str">
        <f t="shared" si="68"/>
        <v/>
      </c>
      <c r="Z482" t="str">
        <f t="shared" si="69"/>
        <v/>
      </c>
      <c r="AA482" s="1" t="str">
        <f t="shared" si="70"/>
        <v/>
      </c>
      <c r="AB482" s="19" t="str">
        <f t="shared" si="71"/>
        <v>Labour supplier</v>
      </c>
    </row>
    <row r="483" spans="1:28" x14ac:dyDescent="0.25">
      <c r="A483" s="1">
        <f>[1]Allegations!V486</f>
        <v>2172</v>
      </c>
      <c r="B483" t="str">
        <f>IF([1]Allegations!S486="Location unknown","Location unknown",VLOOKUP([1]Allegations!S486,[1]!map_alpha2[#Data],2,FALSE))</f>
        <v>Qatar</v>
      </c>
      <c r="C483" s="17">
        <f>IF([1]Allegations!U486="","",[1]Allegations!U486)</f>
        <v>44067</v>
      </c>
      <c r="D483" s="18" t="str">
        <f>IF([1]Allegations!B486="","",HYPERLINK([1]Allegations!B486))</f>
        <v>https://www.business-humanrights.org/en/latest-news/how-can-we-work-without-wages-salary-abuses-facing-migrant-workers-ahead-of-qatars-fifa-world-cup-2022/</v>
      </c>
      <c r="E483" t="str">
        <f>IF([1]Allegations!M486="","",[1]Allegations!M486)</f>
        <v>NGO</v>
      </c>
      <c r="F483" t="str">
        <f>IF([1]Allegations!L486="","",[1]Allegations!L486)</f>
        <v>Migrant &amp; immigrant workers (1 - PH - Cleaning &amp; maintenance)</v>
      </c>
      <c r="G483">
        <f>IF([1]Allegations!T486="","",[1]Allegations!T486)</f>
        <v>1</v>
      </c>
      <c r="H483" t="str">
        <f>IF([1]Allegations!X486="","",[1]Allegations!X486)</f>
        <v>In August 2020, Human Rights Watch released a report highlighting the systemic nature of labour abuse against migrant workers in Qatar, particularly regarding the issue of salary abuse and wage theft. This is one of a number of cases cited in the report. _x000D_
_x000D_
"Alan", a Filipino cleaner for a labour supply company, told HRW of his fears that the legal process to bring a wage-related claim against his employer is too costly; he cited the cost of transport there and food as too high for him to afford it.</v>
      </c>
      <c r="I483" s="1" t="str">
        <f>IF([1]Allegations!K486="","",[1]Allegations!K486)</f>
        <v>Non-payment of Wages;Restricted Mobility;Right to food</v>
      </c>
      <c r="J483" t="str">
        <f>IF([1]Allegations!C486="","",[1]Allegations!C486)</f>
        <v/>
      </c>
      <c r="K483" t="str">
        <f>IF([1]Allegations!F486="","",[1]Allegations!F486)</f>
        <v/>
      </c>
      <c r="L483" t="str">
        <f>IF([1]Allegations!G486="","",[1]Allegations!G486)</f>
        <v/>
      </c>
      <c r="M483" t="str">
        <f>IF([1]Allegations!H486="","",[1]Allegations!H486)</f>
        <v/>
      </c>
      <c r="N483" t="str">
        <f>IF([1]Allegations!I486="","",[1]Allegations!I486)</f>
        <v/>
      </c>
      <c r="O483" s="1" t="str">
        <f>IF([1]Allegations!J486="","",[1]Allegations!J486)</f>
        <v>Not Reported (Employer - Labour supplier)</v>
      </c>
      <c r="P483" t="str">
        <f>IF([1]Allegations!N486="","",[1]Allegations!N486)</f>
        <v>No</v>
      </c>
      <c r="Q483" t="str">
        <f>IF([1]Allegations!O486="","",[1]Allegations!O486)</f>
        <v/>
      </c>
      <c r="R483" s="18" t="str">
        <f>IF(AND([1]Allegations!R486="",[1]Allegations!P486=""),"",IF(AND(NOT([1]Allegations!R486=""),[1]Allegations!P486=""),HYPERLINK([1]Allegations!R486),HYPERLINK([1]Allegations!P486)))</f>
        <v/>
      </c>
      <c r="S483" s="1" t="str">
        <f>IF([1]Allegations!Q486="","",[1]Allegations!Q486)</f>
        <v>None reported.</v>
      </c>
      <c r="T483" t="str">
        <f t="shared" si="63"/>
        <v>x</v>
      </c>
      <c r="U483" t="str">
        <f t="shared" si="64"/>
        <v>x</v>
      </c>
      <c r="V483" t="str">
        <f t="shared" si="65"/>
        <v/>
      </c>
      <c r="W483" t="str">
        <f t="shared" si="66"/>
        <v>x</v>
      </c>
      <c r="X483" t="str">
        <f t="shared" si="67"/>
        <v/>
      </c>
      <c r="Y483" t="str">
        <f t="shared" si="68"/>
        <v/>
      </c>
      <c r="Z483" t="str">
        <f t="shared" si="69"/>
        <v/>
      </c>
      <c r="AA483" s="1" t="str">
        <f t="shared" si="70"/>
        <v/>
      </c>
      <c r="AB483" s="19" t="str">
        <f t="shared" si="71"/>
        <v>Labour supplier</v>
      </c>
    </row>
    <row r="484" spans="1:28" x14ac:dyDescent="0.25">
      <c r="A484" s="1">
        <f>[1]Allegations!V487</f>
        <v>2151</v>
      </c>
      <c r="B484" t="str">
        <f>IF([1]Allegations!S487="Location unknown","Location unknown",VLOOKUP([1]Allegations!S487,[1]!map_alpha2[#Data],2,FALSE))</f>
        <v>United Arab Emirates</v>
      </c>
      <c r="C484" s="17">
        <f>IF([1]Allegations!U487="","",[1]Allegations!U487)</f>
        <v>44035</v>
      </c>
      <c r="D484" s="18" t="str">
        <f>IF([1]Allegations!B487="","",HYPERLINK([1]Allegations!B487))</f>
        <v>https://www.business-humanrights.org/en/latest-news/uae-interviews-with-migrant-workers-reveal-many-are-reliant-on-charity-for-food-owed-months-of-wages/</v>
      </c>
      <c r="E484" t="str">
        <f>IF([1]Allegations!M487="","",[1]Allegations!M487)</f>
        <v>News outlet</v>
      </c>
      <c r="F484" t="str">
        <f>IF([1]Allegations!L487="","",[1]Allegations!L487)</f>
        <v>Migrant &amp; immigrant workers (Unknown Number - GH - Security companies)</v>
      </c>
      <c r="G484">
        <f>IF([1]Allegations!T487="","",[1]Allegations!T487)</f>
        <v>1</v>
      </c>
      <c r="H484" t="str">
        <f>IF([1]Allegations!X487="","",[1]Allegations!X487)</f>
        <v>A piece by Reuters interviewed 30 workers in UAE. The article speaks about findings generally but makes some specific claims including one worker who has not been paid for around 11 months (pre-dating the COVID-19 pandemic) for security work at a Dubai theme park. "The company doesn't know when they'll be able to pay us, and we are suffering," the Ghanaian said.</v>
      </c>
      <c r="I484" s="1" t="str">
        <f>IF([1]Allegations!K487="","",[1]Allegations!K487)</f>
        <v>Non-payment of Wages</v>
      </c>
      <c r="J484" t="str">
        <f>IF([1]Allegations!C487="","",[1]Allegations!C487)</f>
        <v/>
      </c>
      <c r="K484" t="str">
        <f>IF([1]Allegations!F487="","",[1]Allegations!F487)</f>
        <v/>
      </c>
      <c r="L484" t="str">
        <f>IF([1]Allegations!G487="","",[1]Allegations!G487)</f>
        <v/>
      </c>
      <c r="M484" t="str">
        <f>IF([1]Allegations!H487="","",[1]Allegations!H487)</f>
        <v/>
      </c>
      <c r="N484" t="str">
        <f>IF([1]Allegations!I487="","",[1]Allegations!I487)</f>
        <v/>
      </c>
      <c r="O484" s="1" t="str">
        <f>IF([1]Allegations!J487="","",[1]Allegations!J487)</f>
        <v>Not Reported (Client - Entertainment);Not Reported (Employer - Security companies)</v>
      </c>
      <c r="P484" t="str">
        <f>IF([1]Allegations!N487="","",[1]Allegations!N487)</f>
        <v>No</v>
      </c>
      <c r="Q484" t="str">
        <f>IF([1]Allegations!O487="","",[1]Allegations!O487)</f>
        <v/>
      </c>
      <c r="R484" s="18" t="str">
        <f>IF(AND([1]Allegations!R487="",[1]Allegations!P487=""),"",IF(AND(NOT([1]Allegations!R487=""),[1]Allegations!P487=""),HYPERLINK([1]Allegations!R487),HYPERLINK([1]Allegations!P487)))</f>
        <v/>
      </c>
      <c r="S484" s="1" t="str">
        <f>IF([1]Allegations!Q487="","",[1]Allegations!Q487)</f>
        <v>None reported.</v>
      </c>
      <c r="T484" t="str">
        <f t="shared" si="63"/>
        <v>x</v>
      </c>
      <c r="U484" t="str">
        <f t="shared" si="64"/>
        <v/>
      </c>
      <c r="V484" t="str">
        <f t="shared" si="65"/>
        <v/>
      </c>
      <c r="W484" t="str">
        <f t="shared" si="66"/>
        <v/>
      </c>
      <c r="X484" t="str">
        <f t="shared" si="67"/>
        <v/>
      </c>
      <c r="Y484" t="str">
        <f t="shared" si="68"/>
        <v/>
      </c>
      <c r="Z484" t="str">
        <f t="shared" si="69"/>
        <v/>
      </c>
      <c r="AA484" s="1" t="str">
        <f t="shared" si="70"/>
        <v/>
      </c>
      <c r="AB484" s="19" t="str">
        <f t="shared" si="71"/>
        <v>Entertainment;Security companies</v>
      </c>
    </row>
    <row r="485" spans="1:28" x14ac:dyDescent="0.25">
      <c r="A485" s="1">
        <f>[1]Allegations!V488</f>
        <v>2137</v>
      </c>
      <c r="B485" t="str">
        <f>IF([1]Allegations!S488="Location unknown","Location unknown",VLOOKUP([1]Allegations!S488,[1]!map_alpha2[#Data],2,FALSE))</f>
        <v>Qatar</v>
      </c>
      <c r="C485" s="17">
        <f>IF([1]Allegations!U488="","",[1]Allegations!U488)</f>
        <v>43995</v>
      </c>
      <c r="D485" s="18" t="str">
        <f>IF([1]Allegations!B488="","",HYPERLINK([1]Allegations!B488))</f>
        <v>https://www.business-humanrights.org/en/latest-news/pakistan-intervenes-on-non-payment-of-wages-to-citizens-in-qatar-alleges-authorities-stopped-paying-cos/</v>
      </c>
      <c r="E485" t="str">
        <f>IF([1]Allegations!M488="","",[1]Allegations!M488)</f>
        <v>News outlet</v>
      </c>
      <c r="F485" t="str">
        <f>IF([1]Allegations!L488="","",[1]Allegations!L488)</f>
        <v>Migrant &amp; immigrant workers (20 - PK - Construction)</v>
      </c>
      <c r="G485" t="str">
        <f>IF([1]Allegations!T488="","",[1]Allegations!T488)</f>
        <v>Number unknown</v>
      </c>
      <c r="H485" t="str">
        <f>IF([1]Allegations!X488="","",[1]Allegations!X488)</f>
        <v>A worker for a company making residential units for the World Cup near the main stadium alleged that he lost his job after being unpaid for months. In total he said 20 Pakistani workers were terminated and were still living in company camps with nowhere to go.</v>
      </c>
      <c r="I485" s="1" t="str">
        <f>IF([1]Allegations!K488="","",[1]Allegations!K488)</f>
        <v>Non-payment of Wages;Right to food;Unfair Dismissal</v>
      </c>
      <c r="J485" t="str">
        <f>IF([1]Allegations!C488="","",[1]Allegations!C488)</f>
        <v>FIFA (Partner)</v>
      </c>
      <c r="K485" t="str">
        <f>IF([1]Allegations!F488="","",[1]Allegations!F488)</f>
        <v>Sports teams, clubs &amp; leagues</v>
      </c>
      <c r="L485" t="str">
        <f>IF([1]Allegations!G488="","",[1]Allegations!G488)</f>
        <v>Qatar World Cup 2022 Unspecified Projects (Client)</v>
      </c>
      <c r="M485" t="str">
        <f>IF([1]Allegations!H488="","",[1]Allegations!H488)</f>
        <v>Multiple locations</v>
      </c>
      <c r="N485" t="str">
        <f>IF([1]Allegations!I488="","",[1]Allegations!I488)</f>
        <v>Sports and venues</v>
      </c>
      <c r="O485" s="1" t="str">
        <f>IF([1]Allegations!J488="","",[1]Allegations!J488)</f>
        <v>Not Reported (Employer - Sector not reported/applicable)</v>
      </c>
      <c r="P485" t="str">
        <f>IF([1]Allegations!N488="","",[1]Allegations!N488)</f>
        <v>No</v>
      </c>
      <c r="Q485" t="str">
        <f>IF([1]Allegations!O488="","",[1]Allegations!O488)</f>
        <v/>
      </c>
      <c r="R485" s="18" t="str">
        <f>IF(AND([1]Allegations!R488="",[1]Allegations!P488=""),"",IF(AND(NOT([1]Allegations!R488=""),[1]Allegations!P488=""),HYPERLINK([1]Allegations!R488),HYPERLINK([1]Allegations!P488)))</f>
        <v/>
      </c>
      <c r="S485" s="1" t="str">
        <f>IF([1]Allegations!Q488="","",[1]Allegations!Q488)</f>
        <v>The case is part of a broader pattern of Pakistani companies allegedly left unpaid by the Qatari Government, according to the Pakistani Embassy in Qatar. The Embassy stated they were taking up all cases with Qatar's Ministry of Labor. _x000D_
_x000D_
The workers were being supplied food packages by the Pakistani Embassy.</v>
      </c>
      <c r="T485" t="str">
        <f t="shared" si="63"/>
        <v>x</v>
      </c>
      <c r="U485" t="str">
        <f t="shared" si="64"/>
        <v/>
      </c>
      <c r="V485" t="str">
        <f t="shared" si="65"/>
        <v/>
      </c>
      <c r="W485" t="str">
        <f t="shared" si="66"/>
        <v>x</v>
      </c>
      <c r="X485" t="str">
        <f t="shared" si="67"/>
        <v/>
      </c>
      <c r="Y485" t="str">
        <f t="shared" si="68"/>
        <v/>
      </c>
      <c r="Z485" t="str">
        <f t="shared" si="69"/>
        <v/>
      </c>
      <c r="AA485" s="1" t="str">
        <f t="shared" si="70"/>
        <v/>
      </c>
      <c r="AB485" s="19" t="str">
        <f t="shared" si="71"/>
        <v>Sports teams, clubs &amp; leagues;Sports and venues;Sector not reported/applicable</v>
      </c>
    </row>
    <row r="486" spans="1:28" x14ac:dyDescent="0.25">
      <c r="A486" s="1">
        <f>[1]Allegations!V489</f>
        <v>2093</v>
      </c>
      <c r="B486" t="str">
        <f>IF([1]Allegations!S489="Location unknown","Location unknown",VLOOKUP([1]Allegations!S489,[1]!map_alpha2[#Data],2,FALSE))</f>
        <v>Qatar</v>
      </c>
      <c r="C486" s="17">
        <f>IF([1]Allegations!U489="","",[1]Allegations!U489)</f>
        <v>43876</v>
      </c>
      <c r="D486" s="18" t="str">
        <f>IF([1]Allegations!B489="","",HYPERLINK([1]Allegations!B489))</f>
        <v>https://www.business-humanrights.org/en/latest-news/qatar-companys-repeated-failure-to-pay-wages-demonstrates-inadequacy-of-wage-protection-system-say-hrw/</v>
      </c>
      <c r="E486" t="str">
        <f>IF([1]Allegations!M489="","",[1]Allegations!M489)</f>
        <v>NGO</v>
      </c>
      <c r="F486" t="str">
        <f>IF([1]Allegations!L489="","",[1]Allegations!L489)</f>
        <v>Migrant &amp; immigrant workers (500 - Unknown Location - Construction)</v>
      </c>
      <c r="G486">
        <f>IF([1]Allegations!T489="","",[1]Allegations!T489)</f>
        <v>500</v>
      </c>
      <c r="H486" t="str">
        <f>IF([1]Allegations!X489="","",[1]Allegations!X489)</f>
        <v>In February 2020, Human Rights Watch reported on the case of an employer who had repeatedly failed to pay employees since 2018. HRW stated that the case shows up the ineffectiveness of the Qatar Wage Protection System. From interviews, HRW stated that 500 workers experienced wage delays, starting in September 2019. Additionally, employees who left a year ago are still waiting for owed wages. The employer was not named but engages workers on 25 projects in Qatar, including venues which will host the 2022 FIFA World Cup.</v>
      </c>
      <c r="I486" s="1" t="str">
        <f>IF([1]Allegations!K489="","",[1]Allegations!K489)</f>
        <v>Denial of Freedom of Expression/Assembly;Intimidation &amp; Threats;Non-payment of Wages;Restricted Mobility</v>
      </c>
      <c r="J486" t="str">
        <f>IF([1]Allegations!C489="","",[1]Allegations!C489)</f>
        <v>FIFA (Partner)</v>
      </c>
      <c r="K486" t="str">
        <f>IF([1]Allegations!F489="","",[1]Allegations!F489)</f>
        <v>Sports teams, clubs &amp; leagues</v>
      </c>
      <c r="L486" t="str">
        <f>IF([1]Allegations!G489="","",[1]Allegations!G489)</f>
        <v>Qatar World Cup 2022 Unspecified Projects ()</v>
      </c>
      <c r="M486" t="str">
        <f>IF([1]Allegations!H489="","",[1]Allegations!H489)</f>
        <v>Multiple locations</v>
      </c>
      <c r="N486" t="str">
        <f>IF([1]Allegations!I489="","",[1]Allegations!I489)</f>
        <v>Sports and venues</v>
      </c>
      <c r="O486" s="1" t="str">
        <f>IF([1]Allegations!J489="","",[1]Allegations!J489)</f>
        <v>Not Reported (Employer - Sector not reported/applicable)</v>
      </c>
      <c r="P486" t="str">
        <f>IF([1]Allegations!N489="","",[1]Allegations!N489)</f>
        <v>No</v>
      </c>
      <c r="Q486" t="str">
        <f>IF([1]Allegations!O489="","",[1]Allegations!O489)</f>
        <v/>
      </c>
      <c r="R486" s="18" t="str">
        <f>IF(AND([1]Allegations!R489="",[1]Allegations!P489=""),"",IF(AND(NOT([1]Allegations!R489=""),[1]Allegations!P489=""),HYPERLINK([1]Allegations!R489),HYPERLINK([1]Allegations!P489)))</f>
        <v/>
      </c>
      <c r="S486" s="1" t="str">
        <f>IF([1]Allegations!Q489="","",[1]Allegations!Q489)</f>
        <v>Workers reported filing complaints with local police and the National Human Rights Commission. Receiving no response they held protests._x000D_
_x000D_
On 7 February, some labourers protested and received their owed salaries on the same day. Managerial staff protested two days later; government and police intervened, promised payment and dispersed the protesters. Managerial staff began to receive backdated payments that same day.</v>
      </c>
      <c r="T486" t="str">
        <f t="shared" si="63"/>
        <v>x</v>
      </c>
      <c r="U486" t="str">
        <f t="shared" si="64"/>
        <v>x</v>
      </c>
      <c r="V486" t="str">
        <f t="shared" si="65"/>
        <v/>
      </c>
      <c r="W486" t="str">
        <f t="shared" si="66"/>
        <v/>
      </c>
      <c r="X486" t="str">
        <f t="shared" si="67"/>
        <v>x</v>
      </c>
      <c r="Y486" t="str">
        <f t="shared" si="68"/>
        <v/>
      </c>
      <c r="Z486" t="str">
        <f t="shared" si="69"/>
        <v/>
      </c>
      <c r="AA486" s="1" t="str">
        <f t="shared" si="70"/>
        <v/>
      </c>
      <c r="AB486" s="19" t="str">
        <f t="shared" si="71"/>
        <v>Sports teams, clubs &amp; leagues;Sports and venues;Sector not reported/applicable</v>
      </c>
    </row>
    <row r="487" spans="1:28" x14ac:dyDescent="0.25">
      <c r="A487" s="1">
        <f>[1]Allegations!V490</f>
        <v>1983</v>
      </c>
      <c r="B487" t="str">
        <f>IF([1]Allegations!S490="Location unknown","Location unknown",VLOOKUP([1]Allegations!S490,[1]!map_alpha2[#Data],2,FALSE))</f>
        <v>Qatar</v>
      </c>
      <c r="C487" s="17">
        <f>IF([1]Allegations!U490="","",[1]Allegations!U490)</f>
        <v>43623</v>
      </c>
      <c r="D487" s="18" t="str">
        <f>IF([1]Allegations!B490="","",HYPERLINK([1]Allegations!B490))</f>
        <v>https://www.business-humanrights.org/en/latest-news/qatar-2022-fifa-admits-violation-of-workers-standards/</v>
      </c>
      <c r="E487" t="str">
        <f>IF([1]Allegations!M490="","",[1]Allegations!M490)</f>
        <v>News outlet</v>
      </c>
      <c r="F487" t="str">
        <f>IF([1]Allegations!L490="","",[1]Allegations!L490)</f>
        <v>Migrant &amp; immigrant workers (23 - Unknown Location - Construction)</v>
      </c>
      <c r="G487">
        <f>IF([1]Allegations!T490="","",[1]Allegations!T490)</f>
        <v>23</v>
      </c>
      <c r="H487" t="str">
        <f>IF([1]Allegations!X490="","",[1]Allegations!X490)</f>
        <v>As part of a report by German broadcast WDR, allegations of poor working conditions and forced labour came to light regarding workers on several 2022 World Cup sites; the Nepali government disclosed official data to WDR reporting that 1,426 workers Nepali workers had died in Qatar between 2009 and 2019. WDR also reported that 23 employees of FIFA subcontractor TAWASOL on the site of Al Bayt Stadium were paid oustanding wages. FIFA's admission to a breach in workers' standards employed by a subcontractor is the first time the sports body has not stated that allegations relate to projects over which they have no influence.</v>
      </c>
      <c r="I487" s="1" t="str">
        <f>IF([1]Allegations!K490="","",[1]Allegations!K490)</f>
        <v>Non-payment of Wages;Recruitment Fees</v>
      </c>
      <c r="J487" t="str">
        <f>IF([1]Allegations!C490="","",[1]Allegations!C490)</f>
        <v>FIFA (Client);Tawasol (Employer)</v>
      </c>
      <c r="K487" t="str">
        <f>IF([1]Allegations!F490="","",[1]Allegations!F490)</f>
        <v>Construction;Sports teams, clubs &amp; leagues</v>
      </c>
      <c r="L487" t="str">
        <f>IF([1]Allegations!G490="","",[1]Allegations!G490)</f>
        <v>Al Bayt Stadium (Unknown)</v>
      </c>
      <c r="M487" t="str">
        <f>IF([1]Allegations!H490="","",[1]Allegations!H490)</f>
        <v>Al Khor</v>
      </c>
      <c r="N487" t="str">
        <f>IF([1]Allegations!I490="","",[1]Allegations!I490)</f>
        <v>Sports and venues</v>
      </c>
      <c r="O487" s="1" t="str">
        <f>IF([1]Allegations!J490="","",[1]Allegations!J490)</f>
        <v/>
      </c>
      <c r="P487" t="str">
        <f>IF([1]Allegations!N490="","",[1]Allegations!N490)</f>
        <v>No</v>
      </c>
      <c r="Q487" t="str">
        <f>IF([1]Allegations!O490="","",[1]Allegations!O490)</f>
        <v/>
      </c>
      <c r="R487" s="18" t="str">
        <f>IF(AND([1]Allegations!R490="",[1]Allegations!P490=""),"",IF(AND(NOT([1]Allegations!R490=""),[1]Allegations!P490=""),HYPERLINK([1]Allegations!R490),HYPERLINK([1]Allegations!P490)))</f>
        <v/>
      </c>
      <c r="S487" s="1" t="str">
        <f>IF([1]Allegations!Q490="","",[1]Allegations!Q490)</f>
        <v>TAWASOL employees received their outstanding wages and continued to work on the construction site at Al Bayt Stadium. FIFA has promised to investigate the allegations further. FIFA published a press release in response.</v>
      </c>
      <c r="T487" t="str">
        <f t="shared" si="63"/>
        <v>x</v>
      </c>
      <c r="U487" t="str">
        <f t="shared" si="64"/>
        <v/>
      </c>
      <c r="V487" t="str">
        <f t="shared" si="65"/>
        <v/>
      </c>
      <c r="W487" t="str">
        <f t="shared" si="66"/>
        <v/>
      </c>
      <c r="X487" t="str">
        <f t="shared" si="67"/>
        <v/>
      </c>
      <c r="Y487" t="str">
        <f t="shared" si="68"/>
        <v/>
      </c>
      <c r="Z487" t="str">
        <f t="shared" si="69"/>
        <v/>
      </c>
      <c r="AA487" s="1" t="str">
        <f t="shared" si="70"/>
        <v/>
      </c>
      <c r="AB487" s="19" t="str">
        <f t="shared" si="71"/>
        <v>Construction;Sports teams, clubs &amp; leagues;Sports and venues;</v>
      </c>
    </row>
    <row r="488" spans="1:28" x14ac:dyDescent="0.25">
      <c r="A488" s="1">
        <f>[1]Allegations!V491</f>
        <v>2456</v>
      </c>
      <c r="B488" t="str">
        <f>IF([1]Allegations!S491="Location unknown","Location unknown",VLOOKUP([1]Allegations!S491,[1]!map_alpha2[#Data],2,FALSE))</f>
        <v>Qatar</v>
      </c>
      <c r="C488" s="17">
        <f>IF([1]Allegations!U491="","",[1]Allegations!U491)</f>
        <v>42459</v>
      </c>
      <c r="D488" s="18" t="str">
        <f>IF([1]Allegations!B491="","",HYPERLINK([1]Allegations!B491))</f>
        <v>https://www.business-humanrights.org/en/latest-news/qatar-abuse-of-world-cup-workers-exposed/</v>
      </c>
      <c r="E488" t="str">
        <f>IF([1]Allegations!M491="","",[1]Allegations!M491)</f>
        <v>NGO</v>
      </c>
      <c r="F488" t="str">
        <f>IF([1]Allegations!L491="","",[1]Allegations!L491)</f>
        <v>Migrant &amp; immigrant workers (Unknown Number - BD - Construction);Migrant &amp; immigrant workers (Unknown Number - IN - Construction);Migrant &amp; immigrant workers (Unknown Number - NP - Construction)</v>
      </c>
      <c r="G488">
        <f>IF([1]Allegations!T491="","",[1]Allegations!T491)</f>
        <v>24</v>
      </c>
      <c r="H488" t="str">
        <f>IF([1]Allegations!X491="","",[1]Allegations!X491)</f>
        <v>In March 2016, Amnesty International released a report revealing that migrant workers working on the Khalifa Stadium refurbishment had experienced systematic labour abuse by employers. The report builds on interviews with 234 male migrant workers, of which 132 worked on the Khalifa Stadium refurbishment. _x000D_
_x000D_
According to the report, 24 workers said that they worked for Blue Bay; a labour supply company used by Eversendai (a subcontractor of Midmac-Six Construct JV which is the main contractor for the Khalifa Stadium refurbishment) to carry out work on Khalifa Stadium. The workers alleged that they had experienced various abuses including deceptive recruitment practices, retention of passports, inadequate accommodation, delays in payments of salaries, and failure to provide and renew residence permits. In addition, Amnesty International said that it found evidence of forced labour and that managers of the company used the threat of penalties, to exact work from migrant workers.</v>
      </c>
      <c r="I488" s="1" t="str">
        <f>IF([1]Allegations!K491="","",[1]Allegations!K491)</f>
        <v>Contract Substitution;Denial of Freedom of Expression/Assembly;Failing to renew visas;Forced labour &amp; modern slavery;Intimidation &amp; Threats;Non-payment of Wages;Precarious/unsuitable living conditions;Recruitment Fees;Restricted Mobility;Withholding Passports</v>
      </c>
      <c r="J488" t="str">
        <f>IF([1]Allegations!C491="","",[1]Allegations!C491)</f>
        <v>Blue Bay (Unknown);Eversendai ();FIFA (Partner)</v>
      </c>
      <c r="K488" t="str">
        <f>IF([1]Allegations!F491="","",[1]Allegations!F491)</f>
        <v>Construction;Engineering;Labour supplier;Oil, gas &amp; coal;Sports teams, clubs &amp; leagues</v>
      </c>
      <c r="L488" t="str">
        <f>IF([1]Allegations!G491="","",[1]Allegations!G491)</f>
        <v>Khalifa International Stadium (Unknown)</v>
      </c>
      <c r="M488" t="str">
        <f>IF([1]Allegations!H491="","",[1]Allegations!H491)</f>
        <v>Doha</v>
      </c>
      <c r="N488" t="str">
        <f>IF([1]Allegations!I491="","",[1]Allegations!I491)</f>
        <v>Sports and venues</v>
      </c>
      <c r="O488" s="1" t="str">
        <f>IF([1]Allegations!J491="","",[1]Allegations!J491)</f>
        <v/>
      </c>
      <c r="P488" t="str">
        <f>IF([1]Allegations!N491="","",[1]Allegations!N491)</f>
        <v>No</v>
      </c>
      <c r="Q488" t="str">
        <f>IF([1]Allegations!O491="","",[1]Allegations!O491)</f>
        <v/>
      </c>
      <c r="R488" s="18" t="str">
        <f>IF(AND([1]Allegations!R491="",[1]Allegations!P491=""),"",IF(AND(NOT([1]Allegations!R491=""),[1]Allegations!P491=""),HYPERLINK([1]Allegations!R491),HYPERLINK([1]Allegations!P491)))</f>
        <v/>
      </c>
      <c r="S488" s="1" t="str">
        <f>IF([1]Allegations!Q491="","",[1]Allegations!Q491)</f>
        <v>Amnesty International asked Eversendai to set out what due diligence the company had undertaken on Blue Bay prior to contracting with it. Amnesty International received two letters from Eversendai. However, the company did not provide any information to show it had carried out due diligence checks before engaging Blue Bay.</v>
      </c>
      <c r="T488" t="str">
        <f t="shared" si="63"/>
        <v>x</v>
      </c>
      <c r="U488" t="str">
        <f t="shared" si="64"/>
        <v>x</v>
      </c>
      <c r="V488" t="str">
        <f t="shared" si="65"/>
        <v/>
      </c>
      <c r="W488" t="str">
        <f t="shared" si="66"/>
        <v>x</v>
      </c>
      <c r="X488" t="str">
        <f t="shared" si="67"/>
        <v>x</v>
      </c>
      <c r="Y488" t="str">
        <f t="shared" si="68"/>
        <v>x</v>
      </c>
      <c r="Z488" t="str">
        <f t="shared" si="69"/>
        <v/>
      </c>
      <c r="AA488" s="1" t="str">
        <f t="shared" si="70"/>
        <v/>
      </c>
      <c r="AB488" s="19" t="str">
        <f t="shared" si="71"/>
        <v>Construction;Engineering;Labour supplier;Oil, gas &amp; coal;Sports teams, clubs &amp; leagues;Sports and venues;</v>
      </c>
    </row>
    <row r="489" spans="1:28" x14ac:dyDescent="0.25">
      <c r="A489" s="1">
        <f>[1]Allegations!V492</f>
        <v>2458</v>
      </c>
      <c r="B489" t="str">
        <f>IF([1]Allegations!S492="Location unknown","Location unknown",VLOOKUP([1]Allegations!S492,[1]!map_alpha2[#Data],2,FALSE))</f>
        <v>Qatar</v>
      </c>
      <c r="C489" s="17">
        <f>IF([1]Allegations!U492="","",[1]Allegations!U492)</f>
        <v>42459</v>
      </c>
      <c r="D489" s="18" t="str">
        <f>IF([1]Allegations!B492="","",HYPERLINK([1]Allegations!B492))</f>
        <v>https://www.business-humanrights.org/en/latest-news/qatar-abuse-of-world-cup-workers-exposed/</v>
      </c>
      <c r="E489" t="str">
        <f>IF([1]Allegations!M492="","",[1]Allegations!M492)</f>
        <v>NGO</v>
      </c>
      <c r="F489" t="str">
        <f>IF([1]Allegations!L492="","",[1]Allegations!L492)</f>
        <v>Migrant &amp; immigrant workers (Unknown Number - BD - Unknown Sector);Migrant &amp; immigrant workers (Unknown Number - IN - Unknown Sector);Migrant &amp; immigrant workers (Unknown Number - NP - Unknown Sector)</v>
      </c>
      <c r="G489">
        <f>IF([1]Allegations!T492="","",[1]Allegations!T492)</f>
        <v>17</v>
      </c>
      <c r="H489" t="str">
        <f>IF([1]Allegations!X492="","",[1]Allegations!X492)</f>
        <v>In March 2016, Amnesty International released a report revealing that migrant workers working on the Khalifa Stadium refurbishment had experienced systematic labour abuse by employers. The report builds on interviews with 234 male migrant workers, of which 132 worked on the Khalifa Stadium refurbishment._x000D_
_x000D_
According to the report, workers employed by a labour supply company to carry out work on the Khalifa Stadium refurbishment (Amnesty International was unable to discover which company officially working on Khalifa Stadium had hired them) had experienced various abuses. This includes deceptive recruitment practices, retention of passports, inadequate accommodation, delays in payments of salaries, failure to provide and renew residence permits, and forced labour.</v>
      </c>
      <c r="I489" s="1" t="str">
        <f>IF([1]Allegations!K492="","",[1]Allegations!K492)</f>
        <v>Contract Substitution;Denial of Freedom of Expression/Assembly;Failing to renew visas;Forced labour &amp; modern slavery;Intimidation &amp; Threats;Non-payment of Wages;Precarious/unsuitable living conditions;Recruitment Fees;Restricted Mobility;Withholding Passports</v>
      </c>
      <c r="J489" t="str">
        <f>IF([1]Allegations!C492="","",[1]Allegations!C492)</f>
        <v>FIFA (Partner)</v>
      </c>
      <c r="K489" t="str">
        <f>IF([1]Allegations!F492="","",[1]Allegations!F492)</f>
        <v>Sports teams, clubs &amp; leagues</v>
      </c>
      <c r="L489" t="str">
        <f>IF([1]Allegations!G492="","",[1]Allegations!G492)</f>
        <v>Khalifa International Stadium (Unknown)</v>
      </c>
      <c r="M489" t="str">
        <f>IF([1]Allegations!H492="","",[1]Allegations!H492)</f>
        <v>Doha</v>
      </c>
      <c r="N489" t="str">
        <f>IF([1]Allegations!I492="","",[1]Allegations!I492)</f>
        <v>Sports and venues</v>
      </c>
      <c r="O489" s="1" t="str">
        <f>IF([1]Allegations!J492="","",[1]Allegations!J492)</f>
        <v>Not Reported (Employer - Sector not reported/applicable);Not Reported (Recruiter - Sector not reported/applicable)</v>
      </c>
      <c r="P489" t="str">
        <f>IF([1]Allegations!N492="","",[1]Allegations!N492)</f>
        <v>No</v>
      </c>
      <c r="Q489" t="str">
        <f>IF([1]Allegations!O492="","",[1]Allegations!O492)</f>
        <v/>
      </c>
      <c r="R489" s="18" t="str">
        <f>IF(AND([1]Allegations!R492="",[1]Allegations!P492=""),"",IF(AND(NOT([1]Allegations!R492=""),[1]Allegations!P492=""),HYPERLINK([1]Allegations!R492),HYPERLINK([1]Allegations!P492)))</f>
        <v/>
      </c>
      <c r="S489" s="1" t="str">
        <f>IF([1]Allegations!Q492="","",[1]Allegations!Q492)</f>
        <v>Amnesty International was unable to identify which company officially worked on the Khalifa stadium refurbishment project had hired the workers. Amnesty International requested that the main contractors and subcontractors as well as the Supreme Committee for Delivery and Legacy to provide a full list of companies subcontracted to work on the Khalifa stadium refurbishment project, but the list was not provided.</v>
      </c>
      <c r="T489" t="str">
        <f t="shared" si="63"/>
        <v>x</v>
      </c>
      <c r="U489" t="str">
        <f t="shared" si="64"/>
        <v>x</v>
      </c>
      <c r="V489" t="str">
        <f t="shared" si="65"/>
        <v/>
      </c>
      <c r="W489" t="str">
        <f t="shared" si="66"/>
        <v>x</v>
      </c>
      <c r="X489" t="str">
        <f t="shared" si="67"/>
        <v>x</v>
      </c>
      <c r="Y489" t="str">
        <f t="shared" si="68"/>
        <v>x</v>
      </c>
      <c r="Z489" t="str">
        <f t="shared" si="69"/>
        <v/>
      </c>
      <c r="AA489" s="1" t="str">
        <f t="shared" si="70"/>
        <v/>
      </c>
      <c r="AB489" s="19" t="str">
        <f t="shared" si="71"/>
        <v>Sports teams, clubs &amp; leagues;Sports and venues;Sector not reported/applicable;Sector not reported/applicable</v>
      </c>
    </row>
    <row r="490" spans="1:28" x14ac:dyDescent="0.25">
      <c r="A490" s="1">
        <f>[1]Allegations!V493</f>
        <v>2459</v>
      </c>
      <c r="B490" t="str">
        <f>IF([1]Allegations!S493="Location unknown","Location unknown",VLOOKUP([1]Allegations!S493,[1]!map_alpha2[#Data],2,FALSE))</f>
        <v>Qatar</v>
      </c>
      <c r="C490" s="17">
        <f>IF([1]Allegations!U493="","",[1]Allegations!U493)</f>
        <v>42459</v>
      </c>
      <c r="D490" s="18" t="str">
        <f>IF([1]Allegations!B493="","",HYPERLINK([1]Allegations!B493))</f>
        <v>https://www.business-humanrights.org/en/latest-news/qatar-abuse-of-world-cup-workers-exposed/</v>
      </c>
      <c r="E490" t="str">
        <f>IF([1]Allegations!M493="","",[1]Allegations!M493)</f>
        <v>NGO</v>
      </c>
      <c r="F490" t="str">
        <f>IF([1]Allegations!L493="","",[1]Allegations!L493)</f>
        <v>Migrant &amp; immigrant workers (Unknown Number - BD - Construction)</v>
      </c>
      <c r="G490">
        <f>IF([1]Allegations!T493="","",[1]Allegations!T493)</f>
        <v>102</v>
      </c>
      <c r="H490" t="str">
        <f>IF([1]Allegations!X493="","",[1]Allegations!X493)</f>
        <v>In March 2016, Amnesty International released a report revealing that migrant workers involved in landscaping green spaces in the Aspire Zone surrounding Khalifa Stadium, have experienced systematic labour abuse. The report builds on interviews with 234 male migrant workers, of which 102 worked for Nakheel Landscapes (99 of the workers worked on the Aspire Zone project while three worked on other projects)_x000D_
_x000D_
The report indicates that the work on the Aspire Zone green spaces was carried out by Nakheel Landscapes, a Qatari company, while Aspire Logistics, a part of the Aspire Zone Foundation, is the client for this project. The landscaping of the Aspire Zone green areas is not an official World Cup project. _x000D_
_x000D_
The abuses reported by workers included, paying large recruitment fees (USD 500 to USD 4,300), unsuitable living conditions being paid wages lower than promised, withholding of passports and being denied exit permits.</v>
      </c>
      <c r="I490" s="1" t="str">
        <f>IF([1]Allegations!K493="","",[1]Allegations!K493)</f>
        <v>Non-payment of Wages;Precarious/unsuitable living conditions;Recruitment Fees;Restricted Mobility;Withholding Passports</v>
      </c>
      <c r="J490" t="str">
        <f>IF([1]Allegations!C493="","",[1]Allegations!C493)</f>
        <v>Nakheel Landscapes (Employer)</v>
      </c>
      <c r="K490" t="str">
        <f>IF([1]Allegations!F493="","",[1]Allegations!F493)</f>
        <v>Gardening &amp; landscaping</v>
      </c>
      <c r="L490" t="str">
        <f>IF([1]Allegations!G493="","",[1]Allegations!G493)</f>
        <v>Aspire Zone - Doha Sports City (Unknown)</v>
      </c>
      <c r="M490" t="str">
        <f>IF([1]Allegations!H493="","",[1]Allegations!H493)</f>
        <v>Doha</v>
      </c>
      <c r="N490" t="str">
        <f>IF([1]Allegations!I493="","",[1]Allegations!I493)</f>
        <v>Sports and venues</v>
      </c>
      <c r="O490" s="1" t="str">
        <f>IF([1]Allegations!J493="","",[1]Allegations!J493)</f>
        <v/>
      </c>
      <c r="P490" t="str">
        <f>IF([1]Allegations!N493="","",[1]Allegations!N493)</f>
        <v>No</v>
      </c>
      <c r="Q490" t="str">
        <f>IF([1]Allegations!O493="","",[1]Allegations!O493)</f>
        <v>NGO</v>
      </c>
      <c r="R490" s="18" t="str">
        <f>IF(AND([1]Allegations!R493="",[1]Allegations!P493=""),"",IF(AND(NOT([1]Allegations!R493=""),[1]Allegations!P493=""),HYPERLINK([1]Allegations!R493),HYPERLINK([1]Allegations!P493)))</f>
        <v/>
      </c>
      <c r="S490" s="1" t="str">
        <f>IF([1]Allegations!Q493="","",[1]Allegations!Q493)</f>
        <v>Both Nakheel Landscapes and Aspire Zone Foundation have submitted a response to Amnesty International._x000D_
_x000D_
Nakheel Landscapes returned all passports to its workers, moved its workers to new accommodation and established an Employee Consulting Procedure and put in place elected worker representatives who can represent the workers and raise problems. _x000D_
_x000D_
Aspire Zone told AI the the SC Worker Welfare Standards do not apply to Nakheel's contract on the Aspire Zone green areas because it is not an official World Cup project.</v>
      </c>
      <c r="T490" t="str">
        <f t="shared" si="63"/>
        <v>x</v>
      </c>
      <c r="U490" t="str">
        <f t="shared" si="64"/>
        <v>x</v>
      </c>
      <c r="V490" t="str">
        <f t="shared" si="65"/>
        <v/>
      </c>
      <c r="W490" t="str">
        <f t="shared" si="66"/>
        <v>x</v>
      </c>
      <c r="X490" t="str">
        <f t="shared" si="67"/>
        <v/>
      </c>
      <c r="Y490" t="str">
        <f t="shared" si="68"/>
        <v/>
      </c>
      <c r="Z490" t="str">
        <f t="shared" si="69"/>
        <v/>
      </c>
      <c r="AA490" s="1" t="str">
        <f t="shared" si="70"/>
        <v/>
      </c>
      <c r="AB490" s="19" t="str">
        <f t="shared" si="71"/>
        <v>Gardening &amp; landscaping;Sports and venues;</v>
      </c>
    </row>
    <row r="491" spans="1:28" x14ac:dyDescent="0.25">
      <c r="A491" s="1">
        <f>[1]Allegations!V494</f>
        <v>1994</v>
      </c>
      <c r="B491" t="str">
        <f>IF([1]Allegations!S494="Location unknown","Location unknown",VLOOKUP([1]Allegations!S494,[1]!map_alpha2[#Data],2,FALSE))</f>
        <v>Qatar</v>
      </c>
      <c r="C491" s="17">
        <f>IF([1]Allegations!U494="","",[1]Allegations!U494)</f>
        <v>43425</v>
      </c>
      <c r="D491" s="18" t="str">
        <f>IF([1]Allegations!B494="","",HYPERLINK([1]Allegations!B494))</f>
        <v>https://www.business-humanrights.org/en/latest-news/the-guardian-world-cup-construction-workers-in-qatar-struggle-with-low-pay/</v>
      </c>
      <c r="E491" t="str">
        <f>IF([1]Allegations!M494="","",[1]Allegations!M494)</f>
        <v>News outlet</v>
      </c>
      <c r="F491" t="str">
        <f>IF([1]Allegations!L494="","",[1]Allegations!L494)</f>
        <v>Migrant &amp; immigrant workers (Unknown Number - BD - Construction);Migrant &amp; immigrant workers (Unknown Number - GH - Construction);Migrant &amp; immigrant workers (Unknown Number - IN - Construction);Migrant &amp; immigrant workers (Unknown Number - NP - Construction)</v>
      </c>
      <c r="G491" t="str">
        <f>IF([1]Allegations!T494="","",[1]Allegations!T494)</f>
        <v>Number unknown</v>
      </c>
      <c r="H491" t="str">
        <f>IF([1]Allegations!X494="","",[1]Allegations!X494)</f>
        <v>Construction workers building the al-Rayyan World Cup stadium in Qatar struggle with low pay. Workers report being charged illegal recruitment fees, paying fraudulent sponsors and agents for visas, and being paid below the agreed minimum wage or facing wage delays with a lack of food as a result.</v>
      </c>
      <c r="I491" s="1" t="str">
        <f>IF([1]Allegations!K494="","",[1]Allegations!K494)</f>
        <v>Non-payment of Wages;Precarious/unsuitable living conditions;Recruitment Fees;Very Low Wages</v>
      </c>
      <c r="J491" t="str">
        <f>IF([1]Allegations!C494="","",[1]Allegations!C494)</f>
        <v>FIFA (Client)</v>
      </c>
      <c r="K491" t="str">
        <f>IF([1]Allegations!F494="","",[1]Allegations!F494)</f>
        <v>Sports teams, clubs &amp; leagues</v>
      </c>
      <c r="L491" t="str">
        <f>IF([1]Allegations!G494="","",[1]Allegations!G494)</f>
        <v>Ahmad Bin Ali Stadium/ Al Rayyan Stadium (Unknown)</v>
      </c>
      <c r="M491" t="str">
        <f>IF([1]Allegations!H494="","",[1]Allegations!H494)</f>
        <v>Al Rayyan</v>
      </c>
      <c r="N491" t="str">
        <f>IF([1]Allegations!I494="","",[1]Allegations!I494)</f>
        <v>Sports and venues</v>
      </c>
      <c r="O491" s="1" t="str">
        <f>IF([1]Allegations!J494="","",[1]Allegations!J494)</f>
        <v>Not Reported (Employer - Sector not reported/applicable)</v>
      </c>
      <c r="P491" t="str">
        <f>IF([1]Allegations!N494="","",[1]Allegations!N494)</f>
        <v>No</v>
      </c>
      <c r="Q491" t="str">
        <f>IF([1]Allegations!O494="","",[1]Allegations!O494)</f>
        <v/>
      </c>
      <c r="R491" s="18" t="str">
        <f>IF(AND([1]Allegations!R494="",[1]Allegations!P494=""),"",IF(AND(NOT([1]Allegations!R494=""),[1]Allegations!P494=""),HYPERLINK([1]Allegations!R494),HYPERLINK([1]Allegations!P494)))</f>
        <v/>
      </c>
      <c r="S491" s="1" t="str">
        <f>IF([1]Allegations!Q494="","",[1]Allegations!Q494)</f>
        <v>None reported.</v>
      </c>
      <c r="T491" t="str">
        <f t="shared" si="63"/>
        <v>x</v>
      </c>
      <c r="U491" t="str">
        <f t="shared" si="64"/>
        <v/>
      </c>
      <c r="V491" t="str">
        <f t="shared" si="65"/>
        <v/>
      </c>
      <c r="W491" t="str">
        <f t="shared" si="66"/>
        <v>x</v>
      </c>
      <c r="X491" t="str">
        <f t="shared" si="67"/>
        <v/>
      </c>
      <c r="Y491" t="str">
        <f t="shared" si="68"/>
        <v/>
      </c>
      <c r="Z491" t="str">
        <f t="shared" si="69"/>
        <v/>
      </c>
      <c r="AA491" s="1" t="str">
        <f t="shared" si="70"/>
        <v/>
      </c>
      <c r="AB491" s="19" t="str">
        <f t="shared" si="71"/>
        <v>Sports teams, clubs &amp; leagues;Sports and venues;Sector not reported/applicable</v>
      </c>
    </row>
    <row r="492" spans="1:28" x14ac:dyDescent="0.25">
      <c r="A492" s="1">
        <f>[1]Allegations!V495</f>
        <v>2681</v>
      </c>
      <c r="B492" t="str">
        <f>IF([1]Allegations!S495="Location unknown","Location unknown",VLOOKUP([1]Allegations!S495,[1]!map_alpha2[#Data],2,FALSE))</f>
        <v>Saudi Arabia</v>
      </c>
      <c r="C492" s="17">
        <f>IF([1]Allegations!U495="","",[1]Allegations!U495)</f>
        <v>44293</v>
      </c>
      <c r="D492" s="18" t="str">
        <f>IF([1]Allegations!B495="","",HYPERLINK([1]Allegations!B495))</f>
        <v>https://www.business-humanrights.org/en/latest-news/crying-out-for-justice-wage-theft-against-migrant-workers-during-covid-19/</v>
      </c>
      <c r="E492" t="str">
        <f>IF([1]Allegations!M495="","",[1]Allegations!M495)</f>
        <v>NGO</v>
      </c>
      <c r="F492" t="str">
        <f>IF([1]Allegations!L495="","",[1]Allegations!L495)</f>
        <v>Migrant &amp; immigrant workers (20 - NP - Transport: General)</v>
      </c>
      <c r="G492">
        <f>IF([1]Allegations!T495="","",[1]Allegations!T495)</f>
        <v>20</v>
      </c>
      <c r="H492" t="str">
        <f>IF([1]Allegations!X495="","",[1]Allegations!X495)</f>
        <v>In April 2021, Migrant Forum Asia released a report on the issue of wage theft, analysing over 700 cases documented by member and partner organisations between December 2019 and February 2021. Among those recorded was a case of 20 Nepali workers who were recruited through Fazal Int. Pvt. Ltd to work with Sharq Transport as drivers. They were not provided with driving licenses, were given old vehicles which broke down and resulted in attacks on them by police and locals. During lockdown money provided for their petrol was greatly reduced and the workers were working longer hours for less money than was contracted.</v>
      </c>
      <c r="I492" s="1" t="str">
        <f>IF([1]Allegations!K495="","",[1]Allegations!K495)</f>
        <v>Health: General (including workplace health &amp; safety);Non-payment of Wages</v>
      </c>
      <c r="J492" t="str">
        <f>IF([1]Allegations!C495="","",[1]Allegations!C495)</f>
        <v>Fazal International (Recruiter);Sharq Transport (Employer)</v>
      </c>
      <c r="K492" t="str">
        <f>IF([1]Allegations!F495="","",[1]Allegations!F495)</f>
        <v>Recruitment agencies;Transport: General</v>
      </c>
      <c r="L492" t="str">
        <f>IF([1]Allegations!G495="","",[1]Allegations!G495)</f>
        <v/>
      </c>
      <c r="M492" t="str">
        <f>IF([1]Allegations!H495="","",[1]Allegations!H495)</f>
        <v/>
      </c>
      <c r="N492" t="str">
        <f>IF([1]Allegations!I495="","",[1]Allegations!I495)</f>
        <v/>
      </c>
      <c r="O492" s="1" t="str">
        <f>IF([1]Allegations!J495="","",[1]Allegations!J495)</f>
        <v/>
      </c>
      <c r="P492" t="str">
        <f>IF([1]Allegations!N495="","",[1]Allegations!N495)</f>
        <v>No</v>
      </c>
      <c r="Q492" t="str">
        <f>IF([1]Allegations!O495="","",[1]Allegations!O495)</f>
        <v/>
      </c>
      <c r="R492" s="18" t="str">
        <f>IF(AND([1]Allegations!R495="",[1]Allegations!P495=""),"",IF(AND(NOT([1]Allegations!R495=""),[1]Allegations!P495=""),HYPERLINK([1]Allegations!R495),HYPERLINK([1]Allegations!P495)))</f>
        <v/>
      </c>
      <c r="S492" s="1" t="str">
        <f>IF([1]Allegations!Q495="","",[1]Allegations!Q495)</f>
        <v>The workers' families complained to the recruitment agency with no response.</v>
      </c>
      <c r="T492" t="str">
        <f t="shared" si="63"/>
        <v>x</v>
      </c>
      <c r="U492" t="str">
        <f t="shared" si="64"/>
        <v/>
      </c>
      <c r="V492" t="str">
        <f t="shared" si="65"/>
        <v>x</v>
      </c>
      <c r="W492" t="str">
        <f t="shared" si="66"/>
        <v/>
      </c>
      <c r="X492" t="str">
        <f t="shared" si="67"/>
        <v/>
      </c>
      <c r="Y492" t="str">
        <f t="shared" si="68"/>
        <v/>
      </c>
      <c r="Z492" t="str">
        <f t="shared" si="69"/>
        <v/>
      </c>
      <c r="AA492" s="1" t="str">
        <f t="shared" si="70"/>
        <v/>
      </c>
      <c r="AB492" s="19" t="str">
        <f t="shared" si="71"/>
        <v>Recruitment agencies;Transport: General</v>
      </c>
    </row>
    <row r="493" spans="1:28" x14ac:dyDescent="0.25">
      <c r="A493" s="1">
        <f>[1]Allegations!V496</f>
        <v>2438</v>
      </c>
      <c r="B493" t="str">
        <f>IF([1]Allegations!S496="Location unknown","Location unknown",VLOOKUP([1]Allegations!S496,[1]!map_alpha2[#Data],2,FALSE))</f>
        <v>Oman</v>
      </c>
      <c r="C493" s="17">
        <f>IF([1]Allegations!U496="","",[1]Allegations!U496)</f>
        <v>44378</v>
      </c>
      <c r="D493" s="18" t="str">
        <f>IF([1]Allegations!B496="","",HYPERLINK([1]Allegations!B496))</f>
        <v>https://www.business-humanrights.org/en/latest-news/oman-report-highlights-the-plight-of-women-sierra-leone-workers-incl-long-working-hours-and-non-payment-of-wages/</v>
      </c>
      <c r="E493" t="str">
        <f>IF([1]Allegations!M496="","",[1]Allegations!M496)</f>
        <v>News outlet</v>
      </c>
      <c r="F493" t="str">
        <f>IF([1]Allegations!L496="","",[1]Allegations!L496)</f>
        <v>Migrant &amp; immigrant workers (1 - SL - Domestic worker agencies)</v>
      </c>
      <c r="G493">
        <f>IF([1]Allegations!T496="","",[1]Allegations!T496)</f>
        <v>1</v>
      </c>
      <c r="H493" t="str">
        <f>IF([1]Allegations!X496="","",[1]Allegations!X496)</f>
        <v>On 1 July 2021, BBC published a podcast discussing the situation of women Sierra Leonean domestic workers in Oman and shedding a light on the poor working and living conditions as well as the labour abuses faced them. Among the cases highlighted in the podcast was the case of a female domestic worker from Sierra Leone who came to Oman to work in a restaurant or a supermarket. However, when she arrived, she was told that she would be a maid. She alleged that the family she was working for, was treating her in an inhumane way; they did not give her anything to eat except for leftover rice. Her employer’s wife hit her every time she did not understand the instructions. In one instance she was deprived of food and water for two days. She further alleged that she was sexually harassed by her employer; he was threatening to kill her if she tells anyone. One day, in the middle of night, the employer told her to get in his car and he took her to the street and left her there, while he kept all her documents with him.</v>
      </c>
      <c r="I493" s="1" t="str">
        <f>IF([1]Allegations!K496="","",[1]Allegations!K496)</f>
        <v>Beatings &amp; violence;Contract Substitution;Forced labour &amp; modern slavery;Health: General (including workplace health &amp; safety);Intimidation &amp; Threats;Precarious/unsuitable living conditions;Restricted Mobility;Right to food;Withholding Passports</v>
      </c>
      <c r="J493" t="str">
        <f>IF([1]Allegations!C496="","",[1]Allegations!C496)</f>
        <v/>
      </c>
      <c r="K493" t="str">
        <f>IF([1]Allegations!F496="","",[1]Allegations!F496)</f>
        <v/>
      </c>
      <c r="L493" t="str">
        <f>IF([1]Allegations!G496="","",[1]Allegations!G496)</f>
        <v/>
      </c>
      <c r="M493" t="str">
        <f>IF([1]Allegations!H496="","",[1]Allegations!H496)</f>
        <v/>
      </c>
      <c r="N493" t="str">
        <f>IF([1]Allegations!I496="","",[1]Allegations!I496)</f>
        <v/>
      </c>
      <c r="O493" s="1" t="str">
        <f>IF([1]Allegations!J496="","",[1]Allegations!J496)</f>
        <v>Not Reported (Employer - Domestic worker agencies)</v>
      </c>
      <c r="P493" t="str">
        <f>IF([1]Allegations!N496="","",[1]Allegations!N496)</f>
        <v>No</v>
      </c>
      <c r="Q493" t="str">
        <f>IF([1]Allegations!O496="","",[1]Allegations!O496)</f>
        <v/>
      </c>
      <c r="R493" s="18" t="str">
        <f>IF(AND([1]Allegations!R496="",[1]Allegations!P496=""),"",IF(AND(NOT([1]Allegations!R496=""),[1]Allegations!P496=""),HYPERLINK([1]Allegations!R496),HYPERLINK([1]Allegations!P496)))</f>
        <v/>
      </c>
      <c r="S493" s="1" t="str">
        <f>IF([1]Allegations!Q496="","",[1]Allegations!Q496)</f>
        <v>None reported</v>
      </c>
      <c r="T493" t="str">
        <f t="shared" si="63"/>
        <v>x</v>
      </c>
      <c r="U493" t="str">
        <f t="shared" si="64"/>
        <v>x</v>
      </c>
      <c r="V493" t="str">
        <f t="shared" si="65"/>
        <v>x</v>
      </c>
      <c r="W493" t="str">
        <f t="shared" si="66"/>
        <v>x</v>
      </c>
      <c r="X493" t="str">
        <f t="shared" si="67"/>
        <v>x</v>
      </c>
      <c r="Y493" t="str">
        <f t="shared" si="68"/>
        <v>x</v>
      </c>
      <c r="Z493" t="str">
        <f t="shared" si="69"/>
        <v/>
      </c>
      <c r="AA493" s="1" t="str">
        <f t="shared" si="70"/>
        <v/>
      </c>
      <c r="AB493" s="19" t="str">
        <f t="shared" si="71"/>
        <v>Domestic worker agencies</v>
      </c>
    </row>
    <row r="494" spans="1:28" x14ac:dyDescent="0.25">
      <c r="A494" s="1">
        <f>[1]Allegations!V497</f>
        <v>2437</v>
      </c>
      <c r="B494" t="str">
        <f>IF([1]Allegations!S497="Location unknown","Location unknown",VLOOKUP([1]Allegations!S497,[1]!map_alpha2[#Data],2,FALSE))</f>
        <v>Oman</v>
      </c>
      <c r="C494" s="17">
        <f>IF([1]Allegations!U497="","",[1]Allegations!U497)</f>
        <v>44378</v>
      </c>
      <c r="D494" s="18" t="str">
        <f>IF([1]Allegations!B497="","",HYPERLINK([1]Allegations!B497))</f>
        <v>https://www.business-humanrights.org/en/latest-news/oman-report-highlights-the-plight-of-women-sierra-leone-workers-incl-long-working-hours-and-non-payment-of-wages/</v>
      </c>
      <c r="E494" t="str">
        <f>IF([1]Allegations!M497="","",[1]Allegations!M497)</f>
        <v>News outlet</v>
      </c>
      <c r="F494" t="str">
        <f>IF([1]Allegations!L497="","",[1]Allegations!L497)</f>
        <v>Migrant &amp; immigrant workers (1 - SL - Domestic worker agencies)</v>
      </c>
      <c r="G494">
        <f>IF([1]Allegations!T497="","",[1]Allegations!T497)</f>
        <v>1</v>
      </c>
      <c r="H494" t="str">
        <f>IF([1]Allegations!X497="","",[1]Allegations!X497)</f>
        <v>On 1 July 2021, BBC published a podcast discussing the situation of women Sierra Leonean domestic workers in Oman and shedding a light on the poor working and living conditions as well as the labour abuses faced them. One Sierra Leonean female domestic worker was promised work as cook in Oman by a recruiter in Senegal. However, when she arrived in Oman, her passport was seized and was forced to work as a domestic worker. She alleged that she was forced to work extremely long hours, that her employer did not provide her with good food or accommodation, and that she was paid less than the agreed salary or not at all.</v>
      </c>
      <c r="I494" s="1" t="str">
        <f>IF([1]Allegations!K497="","",[1]Allegations!K497)</f>
        <v>Contract Substitution;Forced labour &amp; modern slavery;Human Trafficking;Non-payment of Wages;Precarious/unsuitable living conditions;Restricted Mobility;Right to food;Withholding Passports</v>
      </c>
      <c r="J494" t="str">
        <f>IF([1]Allegations!C497="","",[1]Allegations!C497)</f>
        <v/>
      </c>
      <c r="K494" t="str">
        <f>IF([1]Allegations!F497="","",[1]Allegations!F497)</f>
        <v/>
      </c>
      <c r="L494" t="str">
        <f>IF([1]Allegations!G497="","",[1]Allegations!G497)</f>
        <v/>
      </c>
      <c r="M494" t="str">
        <f>IF([1]Allegations!H497="","",[1]Allegations!H497)</f>
        <v/>
      </c>
      <c r="N494" t="str">
        <f>IF([1]Allegations!I497="","",[1]Allegations!I497)</f>
        <v/>
      </c>
      <c r="O494" s="1" t="str">
        <f>IF([1]Allegations!J497="","",[1]Allegations!J497)</f>
        <v>Not Reported (Employer - Domestic worker agencies)</v>
      </c>
      <c r="P494" t="str">
        <f>IF([1]Allegations!N497="","",[1]Allegations!N497)</f>
        <v>No</v>
      </c>
      <c r="Q494" t="str">
        <f>IF([1]Allegations!O497="","",[1]Allegations!O497)</f>
        <v/>
      </c>
      <c r="R494" s="18" t="str">
        <f>IF(AND([1]Allegations!R497="",[1]Allegations!P497=""),"",IF(AND(NOT([1]Allegations!R497=""),[1]Allegations!P497=""),HYPERLINK([1]Allegations!R497),HYPERLINK([1]Allegations!P497)))</f>
        <v/>
      </c>
      <c r="S494" s="1" t="str">
        <f>IF([1]Allegations!Q497="","",[1]Allegations!Q497)</f>
        <v>None reported.</v>
      </c>
      <c r="T494" t="str">
        <f t="shared" si="63"/>
        <v>x</v>
      </c>
      <c r="U494" t="str">
        <f t="shared" si="64"/>
        <v>x</v>
      </c>
      <c r="V494" t="str">
        <f t="shared" si="65"/>
        <v/>
      </c>
      <c r="W494" t="str">
        <f t="shared" si="66"/>
        <v>x</v>
      </c>
      <c r="X494" t="str">
        <f t="shared" si="67"/>
        <v/>
      </c>
      <c r="Y494" t="str">
        <f t="shared" si="68"/>
        <v>x</v>
      </c>
      <c r="Z494" t="str">
        <f t="shared" si="69"/>
        <v/>
      </c>
      <c r="AA494" s="1" t="str">
        <f t="shared" si="70"/>
        <v/>
      </c>
      <c r="AB494" s="19" t="str">
        <f t="shared" si="71"/>
        <v>Domestic worker agencies</v>
      </c>
    </row>
    <row r="495" spans="1:28" x14ac:dyDescent="0.25">
      <c r="A495" s="1">
        <f>[1]Allegations!V498</f>
        <v>2763</v>
      </c>
      <c r="B495" t="str">
        <f>IF([1]Allegations!S498="Location unknown","Location unknown",VLOOKUP([1]Allegations!S498,[1]!map_alpha2[#Data],2,FALSE))</f>
        <v>Oman</v>
      </c>
      <c r="C495" s="17">
        <f>IF([1]Allegations!U498="","",[1]Allegations!U498)</f>
        <v>44651</v>
      </c>
      <c r="D495" s="18" t="str">
        <f>IF([1]Allegations!B498="","",HYPERLINK([1]Allegations!B498))</f>
        <v>https://www.business-humanrights.org/en/latest-news/middle-east-africa-uk-export-finance-agency-reportedly-funding-projects-linked-to-labour-abuse-environmental-damage-contains-comment-from-ukef/</v>
      </c>
      <c r="E495" t="str">
        <f>IF([1]Allegations!M498="","",[1]Allegations!M498)</f>
        <v>News outlet</v>
      </c>
      <c r="F495" t="str">
        <f>IF([1]Allegations!L498="","",[1]Allegations!L498)</f>
        <v>Migrant &amp; immigrant workers (1 - IN - Construction)</v>
      </c>
      <c r="G495">
        <f>IF([1]Allegations!T498="","",[1]Allegations!T498)</f>
        <v>1</v>
      </c>
      <c r="H495" t="str">
        <f>IF([1]Allegations!X498="","",[1]Allegations!X498)</f>
        <v>The UK Export Finance agency reportedly invested in energy projects associated with a number of human rights and environmental abuses, in the Gulf and beyond._x000D_
_x000D_
Indian migrant worker in Oman's Duqm oil refinery project, Aditya, claimed to be overworked, underpaid, had his documents taken and was kept in an inappropriate lodging.</v>
      </c>
      <c r="I495" s="1" t="str">
        <f>IF([1]Allegations!K498="","",[1]Allegations!K498)</f>
        <v>Precarious/unsuitable living conditions;Very Low Wages;Withholding Passports</v>
      </c>
      <c r="J495" t="str">
        <f>IF([1]Allegations!C498="","",[1]Allegations!C498)</f>
        <v/>
      </c>
      <c r="K495" t="str">
        <f>IF([1]Allegations!F498="","",[1]Allegations!F498)</f>
        <v/>
      </c>
      <c r="L495" t="str">
        <f>IF([1]Allegations!G498="","",[1]Allegations!G498)</f>
        <v/>
      </c>
      <c r="M495" t="str">
        <f>IF([1]Allegations!H498="","",[1]Allegations!H498)</f>
        <v/>
      </c>
      <c r="N495" t="str">
        <f>IF([1]Allegations!I498="","",[1]Allegations!I498)</f>
        <v/>
      </c>
      <c r="O495" s="1" t="str">
        <f>IF([1]Allegations!J498="","",[1]Allegations!J498)</f>
        <v/>
      </c>
      <c r="P495" t="str">
        <f>IF([1]Allegations!N498="","",[1]Allegations!N498)</f>
        <v>No</v>
      </c>
      <c r="Q495" t="str">
        <f>IF([1]Allegations!O498="","",[1]Allegations!O498)</f>
        <v/>
      </c>
      <c r="R495" s="18" t="str">
        <f>IF(AND([1]Allegations!R498="",[1]Allegations!P498=""),"",IF(AND(NOT([1]Allegations!R498=""),[1]Allegations!P498=""),HYPERLINK([1]Allegations!R498),HYPERLINK([1]Allegations!P498)))</f>
        <v/>
      </c>
      <c r="S495" s="1" t="str">
        <f>IF([1]Allegations!Q498="","",[1]Allegations!Q498)</f>
        <v/>
      </c>
      <c r="T495" t="str">
        <f t="shared" si="63"/>
        <v>x</v>
      </c>
      <c r="U495" t="str">
        <f t="shared" si="64"/>
        <v>x</v>
      </c>
      <c r="V495" t="str">
        <f t="shared" si="65"/>
        <v/>
      </c>
      <c r="W495" t="str">
        <f t="shared" si="66"/>
        <v>x</v>
      </c>
      <c r="X495" t="str">
        <f t="shared" si="67"/>
        <v/>
      </c>
      <c r="Y495" t="str">
        <f t="shared" si="68"/>
        <v/>
      </c>
      <c r="Z495" t="str">
        <f t="shared" si="69"/>
        <v/>
      </c>
      <c r="AA495" s="1" t="str">
        <f t="shared" si="70"/>
        <v/>
      </c>
      <c r="AB495" s="19" t="str">
        <f t="shared" si="71"/>
        <v/>
      </c>
    </row>
    <row r="496" spans="1:28" x14ac:dyDescent="0.25">
      <c r="A496" s="1">
        <f>[1]Allegations!V499</f>
        <v>2678</v>
      </c>
      <c r="B496" t="str">
        <f>IF([1]Allegations!S499="Location unknown","Location unknown",VLOOKUP([1]Allegations!S499,[1]!map_alpha2[#Data],2,FALSE))</f>
        <v>Qatar</v>
      </c>
      <c r="C496" s="17">
        <f>IF([1]Allegations!U499="","",[1]Allegations!U499)</f>
        <v>44293</v>
      </c>
      <c r="D496" s="18" t="str">
        <f>IF([1]Allegations!B499="","",HYPERLINK([1]Allegations!B499))</f>
        <v>https://www.business-humanrights.org/en/latest-news/crying-out-for-justice-wage-theft-against-migrant-workers-during-covid-19/</v>
      </c>
      <c r="E496" t="str">
        <f>IF([1]Allegations!M499="","",[1]Allegations!M499)</f>
        <v>NGO</v>
      </c>
      <c r="F496" t="str">
        <f>IF([1]Allegations!L499="","",[1]Allegations!L499)</f>
        <v>Migrant &amp; immigrant workers (17 - Unknown Location - Services: General)</v>
      </c>
      <c r="G496">
        <f>IF([1]Allegations!T499="","",[1]Allegations!T499)</f>
        <v>17</v>
      </c>
      <c r="H496" t="str">
        <f>IF([1]Allegations!X499="","",[1]Allegations!X499)</f>
        <v>In April 2021, Migrant Forum Asia released a report on the issue of wage theft, analysing over 700 cases documented by member and partner organisations between December 2019 and February 2021. Among those recorded was a group of 17 workers who went to Qatar to work as administrative officers in Qatar Space Technology. They did not receive salary for nine months.</v>
      </c>
      <c r="I496" s="1" t="str">
        <f>IF([1]Allegations!K499="","",[1]Allegations!K499)</f>
        <v>Non-payment of Wages</v>
      </c>
      <c r="J496" t="str">
        <f>IF([1]Allegations!C499="","",[1]Allegations!C499)</f>
        <v>Qatar Space Technology (Employer)</v>
      </c>
      <c r="K496" t="str">
        <f>IF([1]Allegations!F499="","",[1]Allegations!F499)</f>
        <v>Construction</v>
      </c>
      <c r="L496" t="str">
        <f>IF([1]Allegations!G499="","",[1]Allegations!G499)</f>
        <v/>
      </c>
      <c r="M496" t="str">
        <f>IF([1]Allegations!H499="","",[1]Allegations!H499)</f>
        <v/>
      </c>
      <c r="N496" t="str">
        <f>IF([1]Allegations!I499="","",[1]Allegations!I499)</f>
        <v/>
      </c>
      <c r="O496" s="1" t="str">
        <f>IF([1]Allegations!J499="","",[1]Allegations!J499)</f>
        <v/>
      </c>
      <c r="P496" t="str">
        <f>IF([1]Allegations!N499="","",[1]Allegations!N499)</f>
        <v>No</v>
      </c>
      <c r="Q496" t="str">
        <f>IF([1]Allegations!O499="","",[1]Allegations!O499)</f>
        <v/>
      </c>
      <c r="R496" s="18" t="str">
        <f>IF(AND([1]Allegations!R499="",[1]Allegations!P499=""),"",IF(AND(NOT([1]Allegations!R499=""),[1]Allegations!P499=""),HYPERLINK([1]Allegations!R499),HYPERLINK([1]Allegations!P499)))</f>
        <v/>
      </c>
      <c r="S496" s="1" t="str">
        <f>IF([1]Allegations!Q499="","",[1]Allegations!Q499)</f>
        <v>None reported.</v>
      </c>
      <c r="T496" t="str">
        <f t="shared" si="63"/>
        <v>x</v>
      </c>
      <c r="U496" t="str">
        <f t="shared" si="64"/>
        <v/>
      </c>
      <c r="V496" t="str">
        <f t="shared" si="65"/>
        <v/>
      </c>
      <c r="W496" t="str">
        <f t="shared" si="66"/>
        <v/>
      </c>
      <c r="X496" t="str">
        <f t="shared" si="67"/>
        <v/>
      </c>
      <c r="Y496" t="str">
        <f t="shared" si="68"/>
        <v/>
      </c>
      <c r="Z496" t="str">
        <f t="shared" si="69"/>
        <v/>
      </c>
      <c r="AA496" s="1" t="str">
        <f t="shared" si="70"/>
        <v/>
      </c>
      <c r="AB496" s="19" t="str">
        <f t="shared" si="71"/>
        <v>Construction</v>
      </c>
    </row>
    <row r="497" spans="1:28" x14ac:dyDescent="0.25">
      <c r="A497" s="1">
        <f>[1]Allegations!V500</f>
        <v>2760</v>
      </c>
      <c r="B497" t="str">
        <f>IF([1]Allegations!S500="Location unknown","Location unknown",VLOOKUP([1]Allegations!S500,[1]!map_alpha2[#Data],2,FALSE))</f>
        <v>Qatar</v>
      </c>
      <c r="C497" s="17">
        <f>IF([1]Allegations!U500="","",[1]Allegations!U500)</f>
        <v>44642</v>
      </c>
      <c r="D497" s="18" t="str">
        <f>IF([1]Allegations!B500="","",HYPERLINK([1]Allegations!B500))</f>
        <v>https://www.business-humanrights.org/en/latest-news/qatar-urbacon-contracting-reportedly-overworking-employees-without-compensation-in-a-rush-to-finalise-world-cup-projects-incl-co-comments/</v>
      </c>
      <c r="E497" t="str">
        <f>IF([1]Allegations!M500="","",[1]Allegations!M500)</f>
        <v>News outlet</v>
      </c>
      <c r="F497" t="str">
        <f>IF([1]Allegations!L500="","",[1]Allegations!L500)</f>
        <v>Migrant &amp; immigrant workers (Unknown Number - Unknown Location - Construction)</v>
      </c>
      <c r="G497" t="str">
        <f>IF([1]Allegations!T500="","",[1]Allegations!T500)</f>
        <v>Number unknown</v>
      </c>
      <c r="H497" t="str">
        <f>IF([1]Allegations!X500="","",[1]Allegations!X500)</f>
        <v>In March 2022 UrbaCon Trading &amp; Contracting Company was reported to have extended working hours for their employees and removed the Friday weekend in order to finish the World Cup projects ‘on time.  Workers told Doha News that they received no ‘prior notice’ and were not asked if the sudden extension would be suitable for them. The company will also not pay the workers for the extra hours.</v>
      </c>
      <c r="I497" s="1" t="str">
        <f>IF([1]Allegations!K500="","",[1]Allegations!K500)</f>
        <v>Health: General (including workplace health &amp; safety);Non-payment of Wages</v>
      </c>
      <c r="J497" t="str">
        <f>IF([1]Allegations!C500="","",[1]Allegations!C500)</f>
        <v>UrbaCon Trading &amp; Contracting (Employer)</v>
      </c>
      <c r="K497" t="str">
        <f>IF([1]Allegations!F500="","",[1]Allegations!F500)</f>
        <v>Construction</v>
      </c>
      <c r="L497" t="str">
        <f>IF([1]Allegations!G500="","",[1]Allegations!G500)</f>
        <v>Qatar World Cup 2022 Unspecified Projects (Unknown)</v>
      </c>
      <c r="M497" t="str">
        <f>IF([1]Allegations!H500="","",[1]Allegations!H500)</f>
        <v>Multiple locations</v>
      </c>
      <c r="N497" t="str">
        <f>IF([1]Allegations!I500="","",[1]Allegations!I500)</f>
        <v>Sports and venues</v>
      </c>
      <c r="O497" s="1" t="str">
        <f>IF([1]Allegations!J500="","",[1]Allegations!J500)</f>
        <v/>
      </c>
      <c r="P497" t="str">
        <f>IF([1]Allegations!N500="","",[1]Allegations!N500)</f>
        <v>Yes</v>
      </c>
      <c r="Q497" t="str">
        <f>IF([1]Allegations!O500="","",[1]Allegations!O500)</f>
        <v>Journalist</v>
      </c>
      <c r="R497" s="18" t="str">
        <f>IF(AND([1]Allegations!R500="",[1]Allegations!P500=""),"",IF(AND(NOT([1]Allegations!R500=""),[1]Allegations!P500=""),HYPERLINK([1]Allegations!R500),HYPERLINK([1]Allegations!P500)))</f>
        <v>https://www.dohanews.co/workers-say-theyre-being-exploited-ahead-of-fifa-world-cup-2022/</v>
      </c>
      <c r="S497" s="1" t="str">
        <f>IF([1]Allegations!Q500="","",[1]Allegations!Q500)</f>
        <v>A quote in the article was provided: “UrbaCon Trading &amp; Contracting Company (UCC) takes the physical and mental wellbeing of our workers very seriously. Working extra hours and overtime are offered and compensated in accordance with the Labour law,” the company said in a statement to Doha News._x000D_
_x000D_
“UCC is strongly committed to protecting workers’ welfare standards. We have established welfare committees that include worker representatives to improve communications and working conditions,” the statement added.</v>
      </c>
      <c r="T497" t="str">
        <f t="shared" si="63"/>
        <v>x</v>
      </c>
      <c r="U497" t="str">
        <f t="shared" si="64"/>
        <v/>
      </c>
      <c r="V497" t="str">
        <f t="shared" si="65"/>
        <v>x</v>
      </c>
      <c r="W497" t="str">
        <f t="shared" si="66"/>
        <v/>
      </c>
      <c r="X497" t="str">
        <f t="shared" si="67"/>
        <v/>
      </c>
      <c r="Y497" t="str">
        <f t="shared" si="68"/>
        <v/>
      </c>
      <c r="Z497" t="str">
        <f t="shared" si="69"/>
        <v/>
      </c>
      <c r="AA497" s="1" t="str">
        <f t="shared" si="70"/>
        <v/>
      </c>
      <c r="AB497" s="19" t="str">
        <f t="shared" si="71"/>
        <v>Construction;Sports and venues;</v>
      </c>
    </row>
    <row r="498" spans="1:28" x14ac:dyDescent="0.25">
      <c r="A498" s="1">
        <f>[1]Allegations!V501</f>
        <v>2193</v>
      </c>
      <c r="B498" t="str">
        <f>IF([1]Allegations!S501="Location unknown","Location unknown",VLOOKUP([1]Allegations!S501,[1]!map_alpha2[#Data],2,FALSE))</f>
        <v>Qatar</v>
      </c>
      <c r="C498" s="17">
        <f>IF([1]Allegations!U501="","",[1]Allegations!U501)</f>
        <v>43818</v>
      </c>
      <c r="D498" s="18" t="str">
        <f>IF([1]Allegations!B501="","",HYPERLINK([1]Allegations!B501))</f>
        <v>https://www.business-humanrights.org/en/latest-news/how-can-we-work-without-wages-salary-abuses-facing-migrant-workers-ahead-of-qatars-fifa-world-cup-2022/</v>
      </c>
      <c r="E498" t="str">
        <f>IF([1]Allegations!M501="","",[1]Allegations!M501)</f>
        <v>NGO</v>
      </c>
      <c r="F498" t="str">
        <f>IF([1]Allegations!L501="","",[1]Allegations!L501)</f>
        <v>Migrant &amp; immigrant workers (1 - KE - Unknown Sector)</v>
      </c>
      <c r="G498" t="str">
        <f>IF([1]Allegations!T501="","",[1]Allegations!T501)</f>
        <v>Number unknown</v>
      </c>
      <c r="H498" t="str">
        <f>IF([1]Allegations!X501="","",[1]Allegations!X501)</f>
        <v>In August 2020, Human Rights Watch released a report highlighting the systemic nature of labour abuse against migrant workers in Qatar, particularly regarding the issue of salary abuse and wage theft. This is one of a number of cases cited in the report. _x000D_
_x000D_
"Joseph" signed a contract in Kenya that he would work 12 hours and day for £247; he told HRW he knew this was illegal. When he arrived in Kenya he and other workers were forced to sign a different contract that specified 12 hours of work per day for $206. The company also did not offer food or an allowance. Joseph was forced to take a loan out to cover the costs of the recruitment fees for his job. _x000D_
_x000D_
Another worker, "Martin", and Joseph both wish to go home; Martin believes he is under too much debt to return. Martin also highlighted the migrant worker experience of being unable to leave, choose your job or talk to anyone in Qatar – either locals or tourists. (Interviews with Joseph &amp; Martin - 19 December 2019)</v>
      </c>
      <c r="I498" s="1" t="str">
        <f>IF([1]Allegations!K501="","",[1]Allegations!K501)</f>
        <v>Contract Substitution;Non-payment of Wages;Recruitment Fees;Restricted Mobility;Right to food</v>
      </c>
      <c r="J498" t="str">
        <f>IF([1]Allegations!C501="","",[1]Allegations!C501)</f>
        <v/>
      </c>
      <c r="K498" t="str">
        <f>IF([1]Allegations!F501="","",[1]Allegations!F501)</f>
        <v/>
      </c>
      <c r="L498" t="str">
        <f>IF([1]Allegations!G501="","",[1]Allegations!G501)</f>
        <v/>
      </c>
      <c r="M498" t="str">
        <f>IF([1]Allegations!H501="","",[1]Allegations!H501)</f>
        <v/>
      </c>
      <c r="N498" t="str">
        <f>IF([1]Allegations!I501="","",[1]Allegations!I501)</f>
        <v/>
      </c>
      <c r="O498" s="1" t="str">
        <f>IF([1]Allegations!J501="","",[1]Allegations!J501)</f>
        <v>Not Reported (Employer - Sector not reported/applicable)</v>
      </c>
      <c r="P498" t="str">
        <f>IF([1]Allegations!N501="","",[1]Allegations!N501)</f>
        <v>No</v>
      </c>
      <c r="Q498" t="str">
        <f>IF([1]Allegations!O501="","",[1]Allegations!O501)</f>
        <v/>
      </c>
      <c r="R498" s="18" t="str">
        <f>IF(AND([1]Allegations!R501="",[1]Allegations!P501=""),"",IF(AND(NOT([1]Allegations!R501=""),[1]Allegations!P501=""),HYPERLINK([1]Allegations!R501),HYPERLINK([1]Allegations!P501)))</f>
        <v/>
      </c>
      <c r="S498" s="1" t="str">
        <f>IF([1]Allegations!Q501="","",[1]Allegations!Q501)</f>
        <v>None reported</v>
      </c>
      <c r="T498" t="str">
        <f t="shared" si="63"/>
        <v>x</v>
      </c>
      <c r="U498" t="str">
        <f t="shared" si="64"/>
        <v>x</v>
      </c>
      <c r="V498" t="str">
        <f t="shared" si="65"/>
        <v/>
      </c>
      <c r="W498" t="str">
        <f t="shared" si="66"/>
        <v>x</v>
      </c>
      <c r="X498" t="str">
        <f t="shared" si="67"/>
        <v/>
      </c>
      <c r="Y498" t="str">
        <f t="shared" si="68"/>
        <v/>
      </c>
      <c r="Z498" t="str">
        <f t="shared" si="69"/>
        <v/>
      </c>
      <c r="AA498" s="1" t="str">
        <f t="shared" si="70"/>
        <v/>
      </c>
      <c r="AB498" s="19" t="str">
        <f t="shared" si="71"/>
        <v>Sector not reported/applicable</v>
      </c>
    </row>
    <row r="499" spans="1:28" x14ac:dyDescent="0.25">
      <c r="A499" s="1">
        <f>[1]Allegations!V502</f>
        <v>2190</v>
      </c>
      <c r="B499" t="str">
        <f>IF([1]Allegations!S502="Location unknown","Location unknown",VLOOKUP([1]Allegations!S502,[1]!map_alpha2[#Data],2,FALSE))</f>
        <v>Qatar</v>
      </c>
      <c r="C499" s="17">
        <f>IF([1]Allegations!U502="","",[1]Allegations!U502)</f>
        <v>43659</v>
      </c>
      <c r="D499" s="18" t="str">
        <f>IF([1]Allegations!B502="","",HYPERLINK([1]Allegations!B502))</f>
        <v>https://www.business-humanrights.org/en/latest-news/how-can-we-work-without-wages-salary-abuses-facing-migrant-workers-ahead-of-qatars-fifa-world-cup-2022/</v>
      </c>
      <c r="E499" t="str">
        <f>IF([1]Allegations!M502="","",[1]Allegations!M502)</f>
        <v>NGO</v>
      </c>
      <c r="F499" t="str">
        <f>IF([1]Allegations!L502="","",[1]Allegations!L502)</f>
        <v>Migrant &amp; immigrant workers (1 - KE - Unknown Sector)</v>
      </c>
      <c r="G499" t="str">
        <f>IF([1]Allegations!T502="","",[1]Allegations!T502)</f>
        <v>Number unknown</v>
      </c>
      <c r="H499" t="str">
        <f>IF([1]Allegations!X502="","",[1]Allegations!X502)</f>
        <v>In August 2020, Human Rights Watch released a report highlighting the systemic nature of labour abuse against migrant workers in Qatar, particularly regarding the issue of salary abuse and wage theft. This is one of a number of cases cited in the report._x000D_
_x000D_
"Edwin", a Kenyan worker, told HRW that his company did pay workers a rate when they were not given assignments (the only one HRW found), but it was barely enough for three meals a day and made it impossible for workers to send money home to families or to pay off debts.</v>
      </c>
      <c r="I499" s="1" t="str">
        <f>IF([1]Allegations!K502="","",[1]Allegations!K502)</f>
        <v>Non-payment of Wages;Right to food</v>
      </c>
      <c r="J499" t="str">
        <f>IF([1]Allegations!C502="","",[1]Allegations!C502)</f>
        <v/>
      </c>
      <c r="K499" t="str">
        <f>IF([1]Allegations!F502="","",[1]Allegations!F502)</f>
        <v/>
      </c>
      <c r="L499" t="str">
        <f>IF([1]Allegations!G502="","",[1]Allegations!G502)</f>
        <v/>
      </c>
      <c r="M499" t="str">
        <f>IF([1]Allegations!H502="","",[1]Allegations!H502)</f>
        <v/>
      </c>
      <c r="N499" t="str">
        <f>IF([1]Allegations!I502="","",[1]Allegations!I502)</f>
        <v/>
      </c>
      <c r="O499" s="1" t="str">
        <f>IF([1]Allegations!J502="","",[1]Allegations!J502)</f>
        <v>Not Reported (Employer - Sector not reported/applicable)</v>
      </c>
      <c r="P499" t="str">
        <f>IF([1]Allegations!N502="","",[1]Allegations!N502)</f>
        <v>No</v>
      </c>
      <c r="Q499" t="str">
        <f>IF([1]Allegations!O502="","",[1]Allegations!O502)</f>
        <v/>
      </c>
      <c r="R499" s="18" t="str">
        <f>IF(AND([1]Allegations!R502="",[1]Allegations!P502=""),"",IF(AND(NOT([1]Allegations!R502=""),[1]Allegations!P502=""),HYPERLINK([1]Allegations!R502),HYPERLINK([1]Allegations!P502)))</f>
        <v/>
      </c>
      <c r="S499" s="1" t="str">
        <f>IF([1]Allegations!Q502="","",[1]Allegations!Q502)</f>
        <v>None reported</v>
      </c>
      <c r="T499" t="str">
        <f t="shared" si="63"/>
        <v>x</v>
      </c>
      <c r="U499" t="str">
        <f t="shared" si="64"/>
        <v/>
      </c>
      <c r="V499" t="str">
        <f t="shared" si="65"/>
        <v/>
      </c>
      <c r="W499" t="str">
        <f t="shared" si="66"/>
        <v>x</v>
      </c>
      <c r="X499" t="str">
        <f t="shared" si="67"/>
        <v/>
      </c>
      <c r="Y499" t="str">
        <f t="shared" si="68"/>
        <v/>
      </c>
      <c r="Z499" t="str">
        <f t="shared" si="69"/>
        <v/>
      </c>
      <c r="AA499" s="1" t="str">
        <f t="shared" si="70"/>
        <v/>
      </c>
      <c r="AB499" s="19" t="str">
        <f t="shared" si="71"/>
        <v>Sector not reported/applicable</v>
      </c>
    </row>
    <row r="500" spans="1:28" x14ac:dyDescent="0.25">
      <c r="A500" s="1">
        <f>[1]Allegations!V503</f>
        <v>2344</v>
      </c>
      <c r="B500" t="str">
        <f>IF([1]Allegations!S503="Location unknown","Location unknown",VLOOKUP([1]Allegations!S503,[1]!map_alpha2[#Data],2,FALSE))</f>
        <v>Qatar</v>
      </c>
      <c r="C500" s="17">
        <f>IF([1]Allegations!U503="","",[1]Allegations!U503)</f>
        <v>44013</v>
      </c>
      <c r="D500" s="18" t="str">
        <f>IF([1]Allegations!B503="","",HYPERLINK([1]Allegations!B503))</f>
        <v>https://www.business-humanrights.org/en/latest-news/the-cost-of-contagion-the-consequences-of-covid-19-for-migrant-workers-in-the-gulf-2/</v>
      </c>
      <c r="E500" t="str">
        <f>IF([1]Allegations!M503="","",[1]Allegations!M503)</f>
        <v>NGO</v>
      </c>
      <c r="F500" t="str">
        <f>IF([1]Allegations!L503="","",[1]Allegations!L503)</f>
        <v>Migrant &amp; immigrant workers (Unknown Number - BD - Construction);Migrant &amp; immigrant workers (Unknown Number - IN - Construction)</v>
      </c>
      <c r="G500">
        <f>IF([1]Allegations!T503="","",[1]Allegations!T503)</f>
        <v>1</v>
      </c>
      <c r="H500" t="str">
        <f>IF([1]Allegations!X503="","",[1]Allegations!X503)</f>
        <v>In November 2020, NGO Equidem launched a report highlighting the impact of COVID-19 on migrant workers in Saudi Arabia, Qatar and UAE, based on 206 interviews with workers. A Bangladeshi national working as a construction labourer at Alahad Group, said he was worried about the loan he had to obtain after he lost his income.  I had to spent 350,000 Taka ($4,133) for my visa. I did not have such a huge amount, so I borrowed all this money from my relative. Due to irregular payments, I have not been able to pay the loan. My family is overburdened with loan and we are all worried.</v>
      </c>
      <c r="I500" s="1" t="str">
        <f>IF([1]Allegations!K503="","",[1]Allegations!K503)</f>
        <v>Non-payment of Wages;Recruitment Fees</v>
      </c>
      <c r="J500" t="str">
        <f>IF([1]Allegations!C503="","",[1]Allegations!C503)</f>
        <v>Alahad (Employer)</v>
      </c>
      <c r="K500" t="str">
        <f>IF([1]Allegations!F503="","",[1]Allegations!F503)</f>
        <v>Recruitment agencies</v>
      </c>
      <c r="L500" t="str">
        <f>IF([1]Allegations!G503="","",[1]Allegations!G503)</f>
        <v/>
      </c>
      <c r="M500" t="str">
        <f>IF([1]Allegations!H503="","",[1]Allegations!H503)</f>
        <v/>
      </c>
      <c r="N500" t="str">
        <f>IF([1]Allegations!I503="","",[1]Allegations!I503)</f>
        <v/>
      </c>
      <c r="O500" s="1" t="str">
        <f>IF([1]Allegations!J503="","",[1]Allegations!J503)</f>
        <v/>
      </c>
      <c r="P500" t="str">
        <f>IF([1]Allegations!N503="","",[1]Allegations!N503)</f>
        <v>No</v>
      </c>
      <c r="Q500" t="str">
        <f>IF([1]Allegations!O503="","",[1]Allegations!O503)</f>
        <v/>
      </c>
      <c r="R500" s="18" t="str">
        <f>IF(AND([1]Allegations!R503="",[1]Allegations!P503=""),"",IF(AND(NOT([1]Allegations!R503=""),[1]Allegations!P503=""),HYPERLINK([1]Allegations!R503),HYPERLINK([1]Allegations!P503)))</f>
        <v/>
      </c>
      <c r="S500" s="1" t="str">
        <f>IF([1]Allegations!Q503="","",[1]Allegations!Q503)</f>
        <v>None reported.</v>
      </c>
      <c r="T500" t="str">
        <f t="shared" si="63"/>
        <v>x</v>
      </c>
      <c r="U500" t="str">
        <f t="shared" si="64"/>
        <v/>
      </c>
      <c r="V500" t="str">
        <f t="shared" si="65"/>
        <v/>
      </c>
      <c r="W500" t="str">
        <f t="shared" si="66"/>
        <v/>
      </c>
      <c r="X500" t="str">
        <f t="shared" si="67"/>
        <v/>
      </c>
      <c r="Y500" t="str">
        <f t="shared" si="68"/>
        <v/>
      </c>
      <c r="Z500" t="str">
        <f t="shared" si="69"/>
        <v/>
      </c>
      <c r="AA500" s="1" t="str">
        <f t="shared" si="70"/>
        <v/>
      </c>
      <c r="AB500" s="19" t="str">
        <f t="shared" si="71"/>
        <v>Recruitment agencies</v>
      </c>
    </row>
    <row r="501" spans="1:28" x14ac:dyDescent="0.25">
      <c r="A501" s="1">
        <f>[1]Allegations!V504</f>
        <v>2756</v>
      </c>
      <c r="B501" t="str">
        <f>IF([1]Allegations!S504="Location unknown","Location unknown",VLOOKUP([1]Allegations!S504,[1]!map_alpha2[#Data],2,FALSE))</f>
        <v>Saudi Arabia</v>
      </c>
      <c r="C501" s="17">
        <f>IF([1]Allegations!U504="","",[1]Allegations!U504)</f>
        <v>43959</v>
      </c>
      <c r="D501" s="18" t="str">
        <f>IF([1]Allegations!B504="","",HYPERLINK([1]Allegations!B504))</f>
        <v>https://www.business-humanrights.org/en/latest-news/saudi-firms-not-paying-workers-wages-amid-pandemic/</v>
      </c>
      <c r="E501" t="str">
        <f>IF([1]Allegations!M504="","",[1]Allegations!M504)</f>
        <v>News outlet</v>
      </c>
      <c r="F501" t="str">
        <f>IF([1]Allegations!L504="","",[1]Allegations!L504)</f>
        <v>Migrant &amp; immigrant workers (Unknown Number - EG - Education companies);Migrant &amp; immigrant workers (Unknown Number - JO - Education companies)</v>
      </c>
      <c r="G501" t="str">
        <f>IF([1]Allegations!T504="","",[1]Allegations!T504)</f>
        <v>Number unknown</v>
      </c>
      <c r="H501" t="str">
        <f>IF([1]Allegations!X504="","",[1]Allegations!X504)</f>
        <v>In May 2020, during the Covid-19 pandemic, some companies in Saudi Arabia were forced to stop work, others suspended workers' payment partially or in full._x000D_
_x000D_
Among those impacted were private school teachers from Jordan and Egypt whose salaries were suspended or who were forced to leave despite pay, despite the fact school had already received students' fees.</v>
      </c>
      <c r="I501" s="1" t="str">
        <f>IF([1]Allegations!K504="","",[1]Allegations!K504)</f>
        <v/>
      </c>
      <c r="J501" t="str">
        <f>IF([1]Allegations!C504="","",[1]Allegations!C504)</f>
        <v/>
      </c>
      <c r="K501" t="str">
        <f>IF([1]Allegations!F504="","",[1]Allegations!F504)</f>
        <v/>
      </c>
      <c r="L501" t="str">
        <f>IF([1]Allegations!G504="","",[1]Allegations!G504)</f>
        <v/>
      </c>
      <c r="M501" t="str">
        <f>IF([1]Allegations!H504="","",[1]Allegations!H504)</f>
        <v/>
      </c>
      <c r="N501" t="str">
        <f>IF([1]Allegations!I504="","",[1]Allegations!I504)</f>
        <v/>
      </c>
      <c r="O501" s="1" t="str">
        <f>IF([1]Allegations!J504="","",[1]Allegations!J504)</f>
        <v>Not Reported (Employer - Education companies)</v>
      </c>
      <c r="P501" t="str">
        <f>IF([1]Allegations!N504="","",[1]Allegations!N504)</f>
        <v>No</v>
      </c>
      <c r="Q501" t="str">
        <f>IF([1]Allegations!O504="","",[1]Allegations!O504)</f>
        <v/>
      </c>
      <c r="R501" s="18" t="str">
        <f>IF(AND([1]Allegations!R504="",[1]Allegations!P504=""),"",IF(AND(NOT([1]Allegations!R504=""),[1]Allegations!P504=""),HYPERLINK([1]Allegations!R504),HYPERLINK([1]Allegations!P504)))</f>
        <v/>
      </c>
      <c r="S501" s="1" t="str">
        <f>IF([1]Allegations!Q504="","",[1]Allegations!Q504)</f>
        <v/>
      </c>
      <c r="T501" t="str">
        <f t="shared" si="63"/>
        <v/>
      </c>
      <c r="U501" t="str">
        <f t="shared" si="64"/>
        <v/>
      </c>
      <c r="V501" t="str">
        <f t="shared" si="65"/>
        <v/>
      </c>
      <c r="W501" t="str">
        <f t="shared" si="66"/>
        <v/>
      </c>
      <c r="X501" t="str">
        <f t="shared" si="67"/>
        <v/>
      </c>
      <c r="Y501" t="str">
        <f t="shared" si="68"/>
        <v/>
      </c>
      <c r="Z501" t="str">
        <f t="shared" si="69"/>
        <v/>
      </c>
      <c r="AA501" s="1" t="str">
        <f t="shared" si="70"/>
        <v/>
      </c>
      <c r="AB501" s="19" t="str">
        <f t="shared" si="71"/>
        <v>Education companies</v>
      </c>
    </row>
    <row r="502" spans="1:28" x14ac:dyDescent="0.25">
      <c r="A502" s="1">
        <f>[1]Allegations!V505</f>
        <v>2323</v>
      </c>
      <c r="B502" t="str">
        <f>IF([1]Allegations!S505="Location unknown","Location unknown",VLOOKUP([1]Allegations!S505,[1]!map_alpha2[#Data],2,FALSE))</f>
        <v>Qatar</v>
      </c>
      <c r="C502" s="17">
        <f>IF([1]Allegations!U505="","",[1]Allegations!U505)</f>
        <v>44013</v>
      </c>
      <c r="D502" s="18" t="str">
        <f>IF([1]Allegations!B505="","",HYPERLINK([1]Allegations!B505))</f>
        <v>https://www.business-humanrights.org/en/latest-news/the-cost-of-contagion-the-consequences-of-covid-19-for-migrant-workers-in-the-gulf-2/</v>
      </c>
      <c r="E502" t="str">
        <f>IF([1]Allegations!M505="","",[1]Allegations!M505)</f>
        <v>NGO</v>
      </c>
      <c r="F502" t="str">
        <f>IF([1]Allegations!L505="","",[1]Allegations!L505)</f>
        <v>Migrant &amp; immigrant workers (Unknown Number - Unknown Location - Unknown Sector)</v>
      </c>
      <c r="G502" t="str">
        <f>IF([1]Allegations!T505="","",[1]Allegations!T505)</f>
        <v>Number unknown</v>
      </c>
      <c r="H502" t="str">
        <f>IF([1]Allegations!X505="","",[1]Allegations!X505)</f>
        <v>In November 2020, NGO Equidem launched a report highlighting the impact of COVID-19 on migrant workers in Saudi Arabia, Qatar and UAE, based on 206 interviews with workers. A worker told Equidem: "We were stuck at the camp throughout the lockdown. We could only go to the next-door room. We were not permitted to go outside the camp. There are 12 rooms in total, where 400 workers are living. In our room, there were 20 people including me."</v>
      </c>
      <c r="I502" s="1" t="str">
        <f>IF([1]Allegations!K505="","",[1]Allegations!K505)</f>
        <v>COVID-19;Health: General (including workplace health &amp; safety);Precarious/unsuitable living conditions;Restricted Mobility</v>
      </c>
      <c r="J502" t="str">
        <f>IF([1]Allegations!C505="","",[1]Allegations!C505)</f>
        <v/>
      </c>
      <c r="K502" t="str">
        <f>IF([1]Allegations!F505="","",[1]Allegations!F505)</f>
        <v/>
      </c>
      <c r="L502" t="str">
        <f>IF([1]Allegations!G505="","",[1]Allegations!G505)</f>
        <v/>
      </c>
      <c r="M502" t="str">
        <f>IF([1]Allegations!H505="","",[1]Allegations!H505)</f>
        <v/>
      </c>
      <c r="N502" t="str">
        <f>IF([1]Allegations!I505="","",[1]Allegations!I505)</f>
        <v/>
      </c>
      <c r="O502" s="1" t="str">
        <f>IF([1]Allegations!J505="","",[1]Allegations!J505)</f>
        <v>Not Reported (Employer - Sector not reported/applicable)</v>
      </c>
      <c r="P502" t="str">
        <f>IF([1]Allegations!N505="","",[1]Allegations!N505)</f>
        <v>No</v>
      </c>
      <c r="Q502" t="str">
        <f>IF([1]Allegations!O505="","",[1]Allegations!O505)</f>
        <v/>
      </c>
      <c r="R502" s="18" t="str">
        <f>IF(AND([1]Allegations!R505="",[1]Allegations!P505=""),"",IF(AND(NOT([1]Allegations!R505=""),[1]Allegations!P505=""),HYPERLINK([1]Allegations!R505),HYPERLINK([1]Allegations!P505)))</f>
        <v/>
      </c>
      <c r="S502" s="1" t="str">
        <f>IF([1]Allegations!Q505="","",[1]Allegations!Q505)</f>
        <v>None reported.</v>
      </c>
      <c r="T502" t="str">
        <f t="shared" si="63"/>
        <v/>
      </c>
      <c r="U502" t="str">
        <f t="shared" si="64"/>
        <v>x</v>
      </c>
      <c r="V502" t="str">
        <f t="shared" si="65"/>
        <v>x</v>
      </c>
      <c r="W502" t="str">
        <f t="shared" si="66"/>
        <v>x</v>
      </c>
      <c r="X502" t="str">
        <f t="shared" si="67"/>
        <v/>
      </c>
      <c r="Y502" t="str">
        <f t="shared" si="68"/>
        <v/>
      </c>
      <c r="Z502" t="str">
        <f t="shared" si="69"/>
        <v/>
      </c>
      <c r="AA502" s="1" t="str">
        <f t="shared" si="70"/>
        <v/>
      </c>
      <c r="AB502" s="19" t="str">
        <f t="shared" si="71"/>
        <v>Sector not reported/applicable</v>
      </c>
    </row>
    <row r="503" spans="1:28" x14ac:dyDescent="0.25">
      <c r="A503" s="1">
        <f>[1]Allegations!V506</f>
        <v>2613</v>
      </c>
      <c r="B503" t="str">
        <f>IF([1]Allegations!S506="Location unknown","Location unknown",VLOOKUP([1]Allegations!S506,[1]!map_alpha2[#Data],2,FALSE))</f>
        <v>United Arab Emirates</v>
      </c>
      <c r="C503" s="17">
        <f>IF([1]Allegations!U506="","",[1]Allegations!U506)</f>
        <v>43922</v>
      </c>
      <c r="D503" s="18" t="str">
        <f>IF([1]Allegations!B506="","",HYPERLINK([1]Allegations!B506))</f>
        <v>https://www.business-humanrights.org/en/latest-news/the-cost-of-contagion-the-consequences-of-covid-19-for-migrant-workers-in-the-gulf-2/</v>
      </c>
      <c r="E503" t="str">
        <f>IF([1]Allegations!M506="","",[1]Allegations!M506)</f>
        <v>NGO</v>
      </c>
      <c r="F503" t="str">
        <f>IF([1]Allegations!L506="","",[1]Allegations!L506)</f>
        <v>Migrant &amp; immigrant workers (1 - PK - Unknown Sector)</v>
      </c>
      <c r="G503">
        <f>IF([1]Allegations!T506="","",[1]Allegations!T506)</f>
        <v>1</v>
      </c>
      <c r="H503" t="str">
        <f>IF([1]Allegations!X506="","",[1]Allegations!X506)</f>
        <v>In November 2020, NGO Equidem launched a report highlighting the impact of COVID-19 on migrant workers in Saudi Arabia, Qatar and UAE, based on 206 interviews with workers. One worker told Equidem he had paid the equivalent of USD1,264 in recruitment fees to come to Dubai and had had to borrow money from relatives.</v>
      </c>
      <c r="I503" s="1" t="str">
        <f>IF([1]Allegations!K506="","",[1]Allegations!K506)</f>
        <v>Recruitment Fees</v>
      </c>
      <c r="J503" t="str">
        <f>IF([1]Allegations!C506="","",[1]Allegations!C506)</f>
        <v/>
      </c>
      <c r="K503" t="str">
        <f>IF([1]Allegations!F506="","",[1]Allegations!F506)</f>
        <v/>
      </c>
      <c r="L503" t="str">
        <f>IF([1]Allegations!G506="","",[1]Allegations!G506)</f>
        <v/>
      </c>
      <c r="M503" t="str">
        <f>IF([1]Allegations!H506="","",[1]Allegations!H506)</f>
        <v/>
      </c>
      <c r="N503" t="str">
        <f>IF([1]Allegations!I506="","",[1]Allegations!I506)</f>
        <v/>
      </c>
      <c r="O503" s="1" t="str">
        <f>IF([1]Allegations!J506="","",[1]Allegations!J506)</f>
        <v>Not Reported (Employer - Sector not reported/applicable)</v>
      </c>
      <c r="P503" t="str">
        <f>IF([1]Allegations!N506="","",[1]Allegations!N506)</f>
        <v>No</v>
      </c>
      <c r="Q503" t="str">
        <f>IF([1]Allegations!O506="","",[1]Allegations!O506)</f>
        <v/>
      </c>
      <c r="R503" s="18" t="str">
        <f>IF(AND([1]Allegations!R506="",[1]Allegations!P506=""),"",IF(AND(NOT([1]Allegations!R506=""),[1]Allegations!P506=""),HYPERLINK([1]Allegations!R506),HYPERLINK([1]Allegations!P506)))</f>
        <v/>
      </c>
      <c r="S503" s="1" t="str">
        <f>IF([1]Allegations!Q506="","",[1]Allegations!Q506)</f>
        <v>None reported.</v>
      </c>
      <c r="T503" t="str">
        <f t="shared" si="63"/>
        <v>x</v>
      </c>
      <c r="U503" t="str">
        <f t="shared" si="64"/>
        <v/>
      </c>
      <c r="V503" t="str">
        <f t="shared" si="65"/>
        <v/>
      </c>
      <c r="W503" t="str">
        <f t="shared" si="66"/>
        <v/>
      </c>
      <c r="X503" t="str">
        <f t="shared" si="67"/>
        <v/>
      </c>
      <c r="Y503" t="str">
        <f t="shared" si="68"/>
        <v/>
      </c>
      <c r="Z503" t="str">
        <f t="shared" si="69"/>
        <v/>
      </c>
      <c r="AA503" s="1" t="str">
        <f t="shared" si="70"/>
        <v/>
      </c>
      <c r="AB503" s="19" t="str">
        <f t="shared" si="71"/>
        <v>Sector not reported/applicable</v>
      </c>
    </row>
    <row r="504" spans="1:28" x14ac:dyDescent="0.25">
      <c r="A504" s="1">
        <f>[1]Allegations!V507</f>
        <v>2611</v>
      </c>
      <c r="B504" t="str">
        <f>IF([1]Allegations!S507="Location unknown","Location unknown",VLOOKUP([1]Allegations!S507,[1]!map_alpha2[#Data],2,FALSE))</f>
        <v>United Arab Emirates</v>
      </c>
      <c r="C504" s="17">
        <f>IF([1]Allegations!U507="","",[1]Allegations!U507)</f>
        <v>43922</v>
      </c>
      <c r="D504" s="18" t="str">
        <f>IF([1]Allegations!B507="","",HYPERLINK([1]Allegations!B507))</f>
        <v>https://www.business-humanrights.org/en/latest-news/the-cost-of-contagion-the-consequences-of-covid-19-for-migrant-workers-in-the-gulf-2/</v>
      </c>
      <c r="E504" t="str">
        <f>IF([1]Allegations!M507="","",[1]Allegations!M507)</f>
        <v>NGO</v>
      </c>
      <c r="F504" t="str">
        <f>IF([1]Allegations!L507="","",[1]Allegations!L507)</f>
        <v>Migrant &amp; immigrant workers (1 - IN - Unknown Sector)</v>
      </c>
      <c r="G504">
        <f>IF([1]Allegations!T507="","",[1]Allegations!T507)</f>
        <v>1</v>
      </c>
      <c r="H504" t="str">
        <f>IF([1]Allegations!X507="","",[1]Allegations!X507)</f>
        <v>In November 2020, NGO Equidem launched a report highlighting the impact of COVID-19 on migrant workers in Saudi Arabia, Qatar and UAE, based on 206 interviews with workers. Equidem documented one particularly serious case where an Indian worker died after his employer stopped paying wages. His family reported that he had said workers did not have food or money to buy it.  He did not have money to buy medicines and despite asking the company to arrange food and medicine, the company did nothing. The family also tried to contact the company but the worker died.</v>
      </c>
      <c r="I504" s="1" t="str">
        <f>IF([1]Allegations!K507="","",[1]Allegations!K507)</f>
        <v>Deaths;Health: General (including workplace health &amp; safety);Non-payment of Wages;Right to food</v>
      </c>
      <c r="J504" t="str">
        <f>IF([1]Allegations!C507="","",[1]Allegations!C507)</f>
        <v/>
      </c>
      <c r="K504" t="str">
        <f>IF([1]Allegations!F507="","",[1]Allegations!F507)</f>
        <v/>
      </c>
      <c r="L504" t="str">
        <f>IF([1]Allegations!G507="","",[1]Allegations!G507)</f>
        <v/>
      </c>
      <c r="M504" t="str">
        <f>IF([1]Allegations!H507="","",[1]Allegations!H507)</f>
        <v/>
      </c>
      <c r="N504" t="str">
        <f>IF([1]Allegations!I507="","",[1]Allegations!I507)</f>
        <v/>
      </c>
      <c r="O504" s="1" t="str">
        <f>IF([1]Allegations!J507="","",[1]Allegations!J507)</f>
        <v>Not Reported (Employer - Sector not reported/applicable)</v>
      </c>
      <c r="P504" t="str">
        <f>IF([1]Allegations!N507="","",[1]Allegations!N507)</f>
        <v>No</v>
      </c>
      <c r="Q504" t="str">
        <f>IF([1]Allegations!O507="","",[1]Allegations!O507)</f>
        <v/>
      </c>
      <c r="R504" s="18" t="str">
        <f>IF(AND([1]Allegations!R507="",[1]Allegations!P507=""),"",IF(AND(NOT([1]Allegations!R507=""),[1]Allegations!P507=""),HYPERLINK([1]Allegations!R507),HYPERLINK([1]Allegations!P507)))</f>
        <v/>
      </c>
      <c r="S504" s="1" t="str">
        <f>IF([1]Allegations!Q507="","",[1]Allegations!Q507)</f>
        <v>None reported.</v>
      </c>
      <c r="T504" t="str">
        <f t="shared" si="63"/>
        <v>x</v>
      </c>
      <c r="U504" t="str">
        <f t="shared" si="64"/>
        <v/>
      </c>
      <c r="V504" t="str">
        <f t="shared" si="65"/>
        <v>x</v>
      </c>
      <c r="W504" t="str">
        <f t="shared" si="66"/>
        <v>x</v>
      </c>
      <c r="X504" t="str">
        <f t="shared" si="67"/>
        <v/>
      </c>
      <c r="Y504" t="str">
        <f t="shared" si="68"/>
        <v/>
      </c>
      <c r="Z504" t="str">
        <f t="shared" si="69"/>
        <v/>
      </c>
      <c r="AA504" s="1" t="str">
        <f t="shared" si="70"/>
        <v>x</v>
      </c>
      <c r="AB504" s="19" t="str">
        <f t="shared" si="71"/>
        <v>Sector not reported/applicable</v>
      </c>
    </row>
    <row r="505" spans="1:28" x14ac:dyDescent="0.25">
      <c r="A505" s="1">
        <f>[1]Allegations!V508</f>
        <v>2610</v>
      </c>
      <c r="B505" t="str">
        <f>IF([1]Allegations!S508="Location unknown","Location unknown",VLOOKUP([1]Allegations!S508,[1]!map_alpha2[#Data],2,FALSE))</f>
        <v>United Arab Emirates</v>
      </c>
      <c r="C505" s="17">
        <f>IF([1]Allegations!U508="","",[1]Allegations!U508)</f>
        <v>43922</v>
      </c>
      <c r="D505" s="18" t="str">
        <f>IF([1]Allegations!B508="","",HYPERLINK([1]Allegations!B508))</f>
        <v>https://www.business-humanrights.org/en/latest-news/the-cost-of-contagion-the-consequences-of-covid-19-for-migrant-workers-in-the-gulf-2/</v>
      </c>
      <c r="E505" t="str">
        <f>IF([1]Allegations!M508="","",[1]Allegations!M508)</f>
        <v>NGO</v>
      </c>
      <c r="F505" t="str">
        <f>IF([1]Allegations!L508="","",[1]Allegations!L508)</f>
        <v>Migrant &amp; immigrant workers (Unknown Number - Unknown Location - Unknown Sector)</v>
      </c>
      <c r="G505" t="str">
        <f>IF([1]Allegations!T508="","",[1]Allegations!T508)</f>
        <v>Number unknown</v>
      </c>
      <c r="H505" t="str">
        <f>IF([1]Allegations!X508="","",[1]Allegations!X508)</f>
        <v>In November 2020, NGO Equidem launched a report highlighting the impact of COVID-19 on migrant workers in Saudi Arabia, Qatar and UAE, based on 206 interviews with workers. One worker told Equidem that their company deducts a day's salary if worker's take sick leave.</v>
      </c>
      <c r="I505" s="1" t="str">
        <f>IF([1]Allegations!K508="","",[1]Allegations!K508)</f>
        <v>Health: General (including workplace health &amp; safety);Non-payment of Wages</v>
      </c>
      <c r="J505" t="str">
        <f>IF([1]Allegations!C508="","",[1]Allegations!C508)</f>
        <v/>
      </c>
      <c r="K505" t="str">
        <f>IF([1]Allegations!F508="","",[1]Allegations!F508)</f>
        <v/>
      </c>
      <c r="L505" t="str">
        <f>IF([1]Allegations!G508="","",[1]Allegations!G508)</f>
        <v/>
      </c>
      <c r="M505" t="str">
        <f>IF([1]Allegations!H508="","",[1]Allegations!H508)</f>
        <v/>
      </c>
      <c r="N505" t="str">
        <f>IF([1]Allegations!I508="","",[1]Allegations!I508)</f>
        <v/>
      </c>
      <c r="O505" s="1" t="str">
        <f>IF([1]Allegations!J508="","",[1]Allegations!J508)</f>
        <v>Not Reported (Employer - Sector not reported/applicable)</v>
      </c>
      <c r="P505" t="str">
        <f>IF([1]Allegations!N508="","",[1]Allegations!N508)</f>
        <v>No</v>
      </c>
      <c r="Q505" t="str">
        <f>IF([1]Allegations!O508="","",[1]Allegations!O508)</f>
        <v/>
      </c>
      <c r="R505" s="18" t="str">
        <f>IF(AND([1]Allegations!R508="",[1]Allegations!P508=""),"",IF(AND(NOT([1]Allegations!R508=""),[1]Allegations!P508=""),HYPERLINK([1]Allegations!R508),HYPERLINK([1]Allegations!P508)))</f>
        <v/>
      </c>
      <c r="S505" s="1" t="str">
        <f>IF([1]Allegations!Q508="","",[1]Allegations!Q508)</f>
        <v>None reported.</v>
      </c>
      <c r="T505" t="str">
        <f t="shared" si="63"/>
        <v>x</v>
      </c>
      <c r="U505" t="str">
        <f t="shared" si="64"/>
        <v/>
      </c>
      <c r="V505" t="str">
        <f t="shared" si="65"/>
        <v>x</v>
      </c>
      <c r="W505" t="str">
        <f t="shared" si="66"/>
        <v/>
      </c>
      <c r="X505" t="str">
        <f t="shared" si="67"/>
        <v/>
      </c>
      <c r="Y505" t="str">
        <f t="shared" si="68"/>
        <v/>
      </c>
      <c r="Z505" t="str">
        <f t="shared" si="69"/>
        <v/>
      </c>
      <c r="AA505" s="1" t="str">
        <f t="shared" si="70"/>
        <v/>
      </c>
      <c r="AB505" s="19" t="str">
        <f t="shared" si="71"/>
        <v>Sector not reported/applicable</v>
      </c>
    </row>
    <row r="506" spans="1:28" x14ac:dyDescent="0.25">
      <c r="A506" s="1">
        <f>[1]Allegations!V509</f>
        <v>2606</v>
      </c>
      <c r="B506" t="str">
        <f>IF([1]Allegations!S509="Location unknown","Location unknown",VLOOKUP([1]Allegations!S509,[1]!map_alpha2[#Data],2,FALSE))</f>
        <v>United Arab Emirates</v>
      </c>
      <c r="C506" s="17">
        <f>IF([1]Allegations!U509="","",[1]Allegations!U509)</f>
        <v>44013</v>
      </c>
      <c r="D506" s="18" t="str">
        <f>IF([1]Allegations!B509="","",HYPERLINK([1]Allegations!B509))</f>
        <v>https://www.business-humanrights.org/en/latest-news/the-cost-of-contagion-the-consequences-of-covid-19-for-migrant-workers-in-the-gulf-2/</v>
      </c>
      <c r="E506" t="str">
        <f>IF([1]Allegations!M509="","",[1]Allegations!M509)</f>
        <v>NGO</v>
      </c>
      <c r="F506" t="str">
        <f>IF([1]Allegations!L509="","",[1]Allegations!L509)</f>
        <v>Migrant &amp; immigrant workers (Unknown Number - Unknown Location - Unknown Sector)</v>
      </c>
      <c r="G506" t="str">
        <f>IF([1]Allegations!T509="","",[1]Allegations!T509)</f>
        <v>Number unknown</v>
      </c>
      <c r="H506" t="str">
        <f>IF([1]Allegations!X509="","",[1]Allegations!X509)</f>
        <v>In November 2020, NGO Equidem launched a report highlighting the impact of COVID-19 on migrant workers in Saudi Arabia, Qatar and UAE, based on 206 interviews with workers. Thousands of workers at one company reportedly did not have access to health care facilities because their iqama (residency) expired. They were disouraged from attending hospitality because their salaries would have been deducted for leave. The company also withheld workers' passports.</v>
      </c>
      <c r="I506" s="1" t="str">
        <f>IF([1]Allegations!K509="","",[1]Allegations!K509)</f>
        <v>Failing to renew visas;Health: General (including workplace health &amp; safety);Non-payment of Wages;Withholding Passports</v>
      </c>
      <c r="J506" t="str">
        <f>IF([1]Allegations!C509="","",[1]Allegations!C509)</f>
        <v/>
      </c>
      <c r="K506" t="str">
        <f>IF([1]Allegations!F509="","",[1]Allegations!F509)</f>
        <v/>
      </c>
      <c r="L506" t="str">
        <f>IF([1]Allegations!G509="","",[1]Allegations!G509)</f>
        <v/>
      </c>
      <c r="M506" t="str">
        <f>IF([1]Allegations!H509="","",[1]Allegations!H509)</f>
        <v/>
      </c>
      <c r="N506" t="str">
        <f>IF([1]Allegations!I509="","",[1]Allegations!I509)</f>
        <v/>
      </c>
      <c r="O506" s="1" t="str">
        <f>IF([1]Allegations!J509="","",[1]Allegations!J509)</f>
        <v>Not Reported (Employer - Sector not reported/applicable)</v>
      </c>
      <c r="P506" t="str">
        <f>IF([1]Allegations!N509="","",[1]Allegations!N509)</f>
        <v>No</v>
      </c>
      <c r="Q506" t="str">
        <f>IF([1]Allegations!O509="","",[1]Allegations!O509)</f>
        <v/>
      </c>
      <c r="R506" s="18" t="str">
        <f>IF(AND([1]Allegations!R509="",[1]Allegations!P509=""),"",IF(AND(NOT([1]Allegations!R509=""),[1]Allegations!P509=""),HYPERLINK([1]Allegations!R509),HYPERLINK([1]Allegations!P509)))</f>
        <v/>
      </c>
      <c r="S506" s="1" t="str">
        <f>IF([1]Allegations!Q509="","",[1]Allegations!Q509)</f>
        <v>None reported.</v>
      </c>
      <c r="T506" t="str">
        <f t="shared" si="63"/>
        <v>x</v>
      </c>
      <c r="U506" t="str">
        <f t="shared" si="64"/>
        <v>x</v>
      </c>
      <c r="V506" t="str">
        <f t="shared" si="65"/>
        <v>x</v>
      </c>
      <c r="W506" t="str">
        <f t="shared" si="66"/>
        <v/>
      </c>
      <c r="X506" t="str">
        <f t="shared" si="67"/>
        <v/>
      </c>
      <c r="Y506" t="str">
        <f t="shared" si="68"/>
        <v/>
      </c>
      <c r="Z506" t="str">
        <f t="shared" si="69"/>
        <v/>
      </c>
      <c r="AA506" s="1" t="str">
        <f t="shared" si="70"/>
        <v/>
      </c>
      <c r="AB506" s="19" t="str">
        <f t="shared" si="71"/>
        <v>Sector not reported/applicable</v>
      </c>
    </row>
    <row r="507" spans="1:28" x14ac:dyDescent="0.25">
      <c r="A507" s="1">
        <f>[1]Allegations!V510</f>
        <v>2605</v>
      </c>
      <c r="B507" t="str">
        <f>IF([1]Allegations!S510="Location unknown","Location unknown",VLOOKUP([1]Allegations!S510,[1]!map_alpha2[#Data],2,FALSE))</f>
        <v>United Arab Emirates</v>
      </c>
      <c r="C507" s="17">
        <f>IF([1]Allegations!U510="","",[1]Allegations!U510)</f>
        <v>44013</v>
      </c>
      <c r="D507" s="18" t="str">
        <f>IF([1]Allegations!B510="","",HYPERLINK([1]Allegations!B510))</f>
        <v>https://www.business-humanrights.org/en/latest-news/the-cost-of-contagion-the-consequences-of-covid-19-for-migrant-workers-in-the-gulf-2/</v>
      </c>
      <c r="E507" t="str">
        <f>IF([1]Allegations!M510="","",[1]Allegations!M510)</f>
        <v>NGO</v>
      </c>
      <c r="F507" t="str">
        <f>IF([1]Allegations!L510="","",[1]Allegations!L510)</f>
        <v>Migrant &amp; immigrant workers (Unknown Number - Unknown Location - Unknown Sector)</v>
      </c>
      <c r="G507" t="str">
        <f>IF([1]Allegations!T510="","",[1]Allegations!T510)</f>
        <v>Number unknown</v>
      </c>
      <c r="H507" t="str">
        <f>IF([1]Allegations!X510="","",[1]Allegations!X510)</f>
        <v>In November 2020, NGO Equidem launched a report highlighting the impact of COVID-19 on migrant workers in Saudi Arabia, Qatar and UAE, based on 206 interviews with workers.  One worker described that the company required workers to pay a fee when applying for sick leave which was otherwise deducted from their salary. If they did not pay workers were harassed.</v>
      </c>
      <c r="I507" s="1" t="str">
        <f>IF([1]Allegations!K510="","",[1]Allegations!K510)</f>
        <v>Health: General (including workplace health &amp; safety);Intimidation &amp; Threats;Non-payment of Wages</v>
      </c>
      <c r="J507" t="str">
        <f>IF([1]Allegations!C510="","",[1]Allegations!C510)</f>
        <v/>
      </c>
      <c r="K507" t="str">
        <f>IF([1]Allegations!F510="","",[1]Allegations!F510)</f>
        <v/>
      </c>
      <c r="L507" t="str">
        <f>IF([1]Allegations!G510="","",[1]Allegations!G510)</f>
        <v/>
      </c>
      <c r="M507" t="str">
        <f>IF([1]Allegations!H510="","",[1]Allegations!H510)</f>
        <v/>
      </c>
      <c r="N507" t="str">
        <f>IF([1]Allegations!I510="","",[1]Allegations!I510)</f>
        <v/>
      </c>
      <c r="O507" s="1" t="str">
        <f>IF([1]Allegations!J510="","",[1]Allegations!J510)</f>
        <v>Not Reported (Employer - Sector not reported/applicable)</v>
      </c>
      <c r="P507" t="str">
        <f>IF([1]Allegations!N510="","",[1]Allegations!N510)</f>
        <v>No</v>
      </c>
      <c r="Q507" t="str">
        <f>IF([1]Allegations!O510="","",[1]Allegations!O510)</f>
        <v/>
      </c>
      <c r="R507" s="18" t="str">
        <f>IF(AND([1]Allegations!R510="",[1]Allegations!P510=""),"",IF(AND(NOT([1]Allegations!R510=""),[1]Allegations!P510=""),HYPERLINK([1]Allegations!R510),HYPERLINK([1]Allegations!P510)))</f>
        <v/>
      </c>
      <c r="S507" s="1" t="str">
        <f>IF([1]Allegations!Q510="","",[1]Allegations!Q510)</f>
        <v>None reported.</v>
      </c>
      <c r="T507" t="str">
        <f t="shared" si="63"/>
        <v>x</v>
      </c>
      <c r="U507" t="str">
        <f t="shared" si="64"/>
        <v/>
      </c>
      <c r="V507" t="str">
        <f t="shared" si="65"/>
        <v>x</v>
      </c>
      <c r="W507" t="str">
        <f t="shared" si="66"/>
        <v/>
      </c>
      <c r="X507" t="str">
        <f t="shared" si="67"/>
        <v>x</v>
      </c>
      <c r="Y507" t="str">
        <f t="shared" si="68"/>
        <v/>
      </c>
      <c r="Z507" t="str">
        <f t="shared" si="69"/>
        <v/>
      </c>
      <c r="AA507" s="1" t="str">
        <f t="shared" si="70"/>
        <v/>
      </c>
      <c r="AB507" s="19" t="str">
        <f t="shared" si="71"/>
        <v>Sector not reported/applicable</v>
      </c>
    </row>
    <row r="508" spans="1:28" x14ac:dyDescent="0.25">
      <c r="A508" s="1">
        <f>[1]Allegations!V511</f>
        <v>2604</v>
      </c>
      <c r="B508" t="str">
        <f>IF([1]Allegations!S511="Location unknown","Location unknown",VLOOKUP([1]Allegations!S511,[1]!map_alpha2[#Data],2,FALSE))</f>
        <v>United Arab Emirates</v>
      </c>
      <c r="C508" s="17">
        <f>IF([1]Allegations!U511="","",[1]Allegations!U511)</f>
        <v>44013</v>
      </c>
      <c r="D508" s="18" t="str">
        <f>IF([1]Allegations!B511="","",HYPERLINK([1]Allegations!B511))</f>
        <v>https://www.business-humanrights.org/en/latest-news/the-cost-of-contagion-the-consequences-of-covid-19-for-migrant-workers-in-the-gulf-2/</v>
      </c>
      <c r="E508" t="str">
        <f>IF([1]Allegations!M511="","",[1]Allegations!M511)</f>
        <v>NGO</v>
      </c>
      <c r="F508" t="str">
        <f>IF([1]Allegations!L511="","",[1]Allegations!L511)</f>
        <v>Migrant &amp; immigrant workers (Unknown Number - Unknown Location - Unknown Sector)</v>
      </c>
      <c r="G508" t="str">
        <f>IF([1]Allegations!T511="","",[1]Allegations!T511)</f>
        <v>Number unknown</v>
      </c>
      <c r="H508" t="str">
        <f>IF([1]Allegations!X511="","",[1]Allegations!X511)</f>
        <v>In November 2020, NGO Equidem launched a report highlighting the impact of COVID-19 on migrant workers in Saudi Arabia, Qatar and UAE, based on 206 interviews with workers.  One worker described that the company had a general rule where workers' salaries were deducted for a day's absence, even if sick.</v>
      </c>
      <c r="I508" s="1" t="str">
        <f>IF([1]Allegations!K511="","",[1]Allegations!K511)</f>
        <v>Non-payment of Wages</v>
      </c>
      <c r="J508" t="str">
        <f>IF([1]Allegations!C511="","",[1]Allegations!C511)</f>
        <v/>
      </c>
      <c r="K508" t="str">
        <f>IF([1]Allegations!F511="","",[1]Allegations!F511)</f>
        <v/>
      </c>
      <c r="L508" t="str">
        <f>IF([1]Allegations!G511="","",[1]Allegations!G511)</f>
        <v/>
      </c>
      <c r="M508" t="str">
        <f>IF([1]Allegations!H511="","",[1]Allegations!H511)</f>
        <v/>
      </c>
      <c r="N508" t="str">
        <f>IF([1]Allegations!I511="","",[1]Allegations!I511)</f>
        <v/>
      </c>
      <c r="O508" s="1" t="str">
        <f>IF([1]Allegations!J511="","",[1]Allegations!J511)</f>
        <v>Not Reported (Employer - Sector not reported/applicable)</v>
      </c>
      <c r="P508" t="str">
        <f>IF([1]Allegations!N511="","",[1]Allegations!N511)</f>
        <v>No</v>
      </c>
      <c r="Q508" t="str">
        <f>IF([1]Allegations!O511="","",[1]Allegations!O511)</f>
        <v/>
      </c>
      <c r="R508" s="18" t="str">
        <f>IF(AND([1]Allegations!R511="",[1]Allegations!P511=""),"",IF(AND(NOT([1]Allegations!R511=""),[1]Allegations!P511=""),HYPERLINK([1]Allegations!R511),HYPERLINK([1]Allegations!P511)))</f>
        <v/>
      </c>
      <c r="S508" s="1" t="str">
        <f>IF([1]Allegations!Q511="","",[1]Allegations!Q511)</f>
        <v>None reported.</v>
      </c>
      <c r="T508" t="str">
        <f t="shared" si="63"/>
        <v>x</v>
      </c>
      <c r="U508" t="str">
        <f t="shared" si="64"/>
        <v/>
      </c>
      <c r="V508" t="str">
        <f t="shared" si="65"/>
        <v/>
      </c>
      <c r="W508" t="str">
        <f t="shared" si="66"/>
        <v/>
      </c>
      <c r="X508" t="str">
        <f t="shared" si="67"/>
        <v/>
      </c>
      <c r="Y508" t="str">
        <f t="shared" si="68"/>
        <v/>
      </c>
      <c r="Z508" t="str">
        <f t="shared" si="69"/>
        <v/>
      </c>
      <c r="AA508" s="1" t="str">
        <f t="shared" si="70"/>
        <v/>
      </c>
      <c r="AB508" s="19" t="str">
        <f t="shared" si="71"/>
        <v>Sector not reported/applicable</v>
      </c>
    </row>
    <row r="509" spans="1:28" x14ac:dyDescent="0.25">
      <c r="A509" s="1">
        <f>[1]Allegations!V512</f>
        <v>2603</v>
      </c>
      <c r="B509" t="str">
        <f>IF([1]Allegations!S512="Location unknown","Location unknown",VLOOKUP([1]Allegations!S512,[1]!map_alpha2[#Data],2,FALSE))</f>
        <v>United Arab Emirates</v>
      </c>
      <c r="C509" s="17">
        <f>IF([1]Allegations!U512="","",[1]Allegations!U512)</f>
        <v>44013</v>
      </c>
      <c r="D509" s="18" t="str">
        <f>IF([1]Allegations!B512="","",HYPERLINK([1]Allegations!B512))</f>
        <v>https://www.business-humanrights.org/en/latest-news/the-cost-of-contagion-the-consequences-of-covid-19-for-migrant-workers-in-the-gulf-2/</v>
      </c>
      <c r="E509" t="str">
        <f>IF([1]Allegations!M512="","",[1]Allegations!M512)</f>
        <v>NGO</v>
      </c>
      <c r="F509" t="str">
        <f>IF([1]Allegations!L512="","",[1]Allegations!L512)</f>
        <v>Migrant &amp; immigrant workers (Unknown Number - Unknown Location - Unknown Sector)</v>
      </c>
      <c r="G509">
        <f>IF([1]Allegations!T512="","",[1]Allegations!T512)</f>
        <v>500</v>
      </c>
      <c r="H509" t="str">
        <f>IF([1]Allegations!X512="","",[1]Allegations!X512)</f>
        <v>In November 2020, NGO Equidem launched a report highlighting the impact of COVID-19 on migrant workers in Saudi Arabia, Qatar and UAE, based on 206 interviews with workers.  One worker described living in a room of 12 in a camp of 500 people. He attributed fast transmission of COVID-19 through the camp to the impossibility of social distancing; hundreds of workers were infected. The company reportedly did not provide information on health, safety and COVID-19 to workers, nor did it provide any PPE.</v>
      </c>
      <c r="I509" s="1" t="str">
        <f>IF([1]Allegations!K512="","",[1]Allegations!K512)</f>
        <v>COVID-19;Health: General (including workplace health &amp; safety);Precarious/unsuitable living conditions</v>
      </c>
      <c r="J509" t="str">
        <f>IF([1]Allegations!C512="","",[1]Allegations!C512)</f>
        <v/>
      </c>
      <c r="K509" t="str">
        <f>IF([1]Allegations!F512="","",[1]Allegations!F512)</f>
        <v/>
      </c>
      <c r="L509" t="str">
        <f>IF([1]Allegations!G512="","",[1]Allegations!G512)</f>
        <v/>
      </c>
      <c r="M509" t="str">
        <f>IF([1]Allegations!H512="","",[1]Allegations!H512)</f>
        <v/>
      </c>
      <c r="N509" t="str">
        <f>IF([1]Allegations!I512="","",[1]Allegations!I512)</f>
        <v/>
      </c>
      <c r="O509" s="1" t="str">
        <f>IF([1]Allegations!J512="","",[1]Allegations!J512)</f>
        <v>Not Reported (Employer - Sector not reported/applicable)</v>
      </c>
      <c r="P509" t="str">
        <f>IF([1]Allegations!N512="","",[1]Allegations!N512)</f>
        <v>No</v>
      </c>
      <c r="Q509" t="str">
        <f>IF([1]Allegations!O512="","",[1]Allegations!O512)</f>
        <v/>
      </c>
      <c r="R509" s="18" t="str">
        <f>IF(AND([1]Allegations!R512="",[1]Allegations!P512=""),"",IF(AND(NOT([1]Allegations!R512=""),[1]Allegations!P512=""),HYPERLINK([1]Allegations!R512),HYPERLINK([1]Allegations!P512)))</f>
        <v/>
      </c>
      <c r="S509" s="1" t="str">
        <f>IF([1]Allegations!Q512="","",[1]Allegations!Q512)</f>
        <v>None reported.</v>
      </c>
      <c r="T509" t="str">
        <f t="shared" si="63"/>
        <v/>
      </c>
      <c r="U509" t="str">
        <f t="shared" si="64"/>
        <v/>
      </c>
      <c r="V509" t="str">
        <f t="shared" si="65"/>
        <v>x</v>
      </c>
      <c r="W509" t="str">
        <f t="shared" si="66"/>
        <v>x</v>
      </c>
      <c r="X509" t="str">
        <f t="shared" si="67"/>
        <v/>
      </c>
      <c r="Y509" t="str">
        <f t="shared" si="68"/>
        <v/>
      </c>
      <c r="Z509" t="str">
        <f t="shared" si="69"/>
        <v/>
      </c>
      <c r="AA509" s="1" t="str">
        <f t="shared" si="70"/>
        <v/>
      </c>
      <c r="AB509" s="19" t="str">
        <f t="shared" si="71"/>
        <v>Sector not reported/applicable</v>
      </c>
    </row>
    <row r="510" spans="1:28" x14ac:dyDescent="0.25">
      <c r="A510" s="1">
        <f>[1]Allegations!V513</f>
        <v>2558</v>
      </c>
      <c r="B510" t="str">
        <f>IF([1]Allegations!S513="Location unknown","Location unknown",VLOOKUP([1]Allegations!S513,[1]!map_alpha2[#Data],2,FALSE))</f>
        <v>Qatar</v>
      </c>
      <c r="C510" s="17">
        <f>IF([1]Allegations!U513="","",[1]Allegations!U513)</f>
        <v>44556</v>
      </c>
      <c r="D510" s="18" t="str">
        <f>IF([1]Allegations!B513="","",HYPERLINK([1]Allegations!B513))</f>
        <v>https://www.business-humanrights.org/en/latest-news/qatar-labour-ministry-takes-action-against-company-after-journalists-investigation-uncovers-malpractice/</v>
      </c>
      <c r="E510" t="str">
        <f>IF([1]Allegations!M513="","",[1]Allegations!M513)</f>
        <v>News outlet</v>
      </c>
      <c r="F510" t="str">
        <f>IF([1]Allegations!L513="","",[1]Allegations!L513)</f>
        <v>Migrant &amp; immigrant workers (Unknown Number - NP - Construction)</v>
      </c>
      <c r="G510">
        <f>IF([1]Allegations!T513="","",[1]Allegations!T513)</f>
        <v>90</v>
      </c>
      <c r="H510" t="str">
        <f>IF([1]Allegations!X513="","",[1]Allegations!X513)</f>
        <v>Following investigation by German journalist Benjamin Best, it was revealed that a worker from Nepal and his colleagues were not paid wages for around four months by their employer Gulf House Company for Trading and Contracting.</v>
      </c>
      <c r="I510" s="1" t="str">
        <f>IF([1]Allegations!K513="","",[1]Allegations!K513)</f>
        <v>Failing to renew visas;Non-payment of Wages</v>
      </c>
      <c r="J510" t="str">
        <f>IF([1]Allegations!C513="","",[1]Allegations!C513)</f>
        <v>Gulf House Company for Trading and Contracting (Employer)</v>
      </c>
      <c r="K510" t="str">
        <f>IF([1]Allegations!F513="","",[1]Allegations!F513)</f>
        <v>Construction</v>
      </c>
      <c r="L510" t="str">
        <f>IF([1]Allegations!G513="","",[1]Allegations!G513)</f>
        <v/>
      </c>
      <c r="M510" t="str">
        <f>IF([1]Allegations!H513="","",[1]Allegations!H513)</f>
        <v/>
      </c>
      <c r="N510" t="str">
        <f>IF([1]Allegations!I513="","",[1]Allegations!I513)</f>
        <v/>
      </c>
      <c r="O510" s="1" t="str">
        <f>IF([1]Allegations!J513="","",[1]Allegations!J513)</f>
        <v/>
      </c>
      <c r="P510" t="str">
        <f>IF([1]Allegations!N513="","",[1]Allegations!N513)</f>
        <v>No</v>
      </c>
      <c r="Q510" t="str">
        <f>IF([1]Allegations!O513="","",[1]Allegations!O513)</f>
        <v/>
      </c>
      <c r="R510" s="18" t="str">
        <f>IF(AND([1]Allegations!R513="",[1]Allegations!P513=""),"",IF(AND(NOT([1]Allegations!R513=""),[1]Allegations!P513=""),HYPERLINK([1]Allegations!R513),HYPERLINK([1]Allegations!P513)))</f>
        <v/>
      </c>
      <c r="S510" s="1" t="str">
        <f>IF([1]Allegations!Q513="","",[1]Allegations!Q513)</f>
        <v>Authorities followed on the claims made against the company and confirmed they were true. As a result the Qatari Ministry of Administrative Development, Labour and Social Affairs banned the company until the dues are paid, and alerted it that this ban will become permenant if the dues are not paid.</v>
      </c>
      <c r="T510" t="str">
        <f t="shared" si="63"/>
        <v>x</v>
      </c>
      <c r="U510" t="str">
        <f t="shared" si="64"/>
        <v>x</v>
      </c>
      <c r="V510" t="str">
        <f t="shared" si="65"/>
        <v/>
      </c>
      <c r="W510" t="str">
        <f t="shared" si="66"/>
        <v/>
      </c>
      <c r="X510" t="str">
        <f t="shared" si="67"/>
        <v/>
      </c>
      <c r="Y510" t="str">
        <f t="shared" si="68"/>
        <v/>
      </c>
      <c r="Z510" t="str">
        <f t="shared" si="69"/>
        <v/>
      </c>
      <c r="AA510" s="1" t="str">
        <f t="shared" si="70"/>
        <v/>
      </c>
      <c r="AB510" s="19" t="str">
        <f t="shared" si="71"/>
        <v>Construction</v>
      </c>
    </row>
    <row r="511" spans="1:28" x14ac:dyDescent="0.25">
      <c r="A511" s="1">
        <f>[1]Allegations!V514</f>
        <v>2552</v>
      </c>
      <c r="B511" t="str">
        <f>IF([1]Allegations!S514="Location unknown","Location unknown",VLOOKUP([1]Allegations!S514,[1]!map_alpha2[#Data],2,FALSE))</f>
        <v>United Arab Emirates</v>
      </c>
      <c r="C511" s="17">
        <f>IF([1]Allegations!U514="","",[1]Allegations!U514)</f>
        <v>44548</v>
      </c>
      <c r="D511" s="18" t="str">
        <f>IF([1]Allegations!B514="","",HYPERLINK([1]Allegations!B514))</f>
        <v>https://www.business-humanrights.org/en/latest-news/uae-discussion-of-workers-right-to-change-job/</v>
      </c>
      <c r="E511" t="str">
        <f>IF([1]Allegations!M514="","",[1]Allegations!M514)</f>
        <v>News outlet</v>
      </c>
      <c r="F511" t="str">
        <f>IF([1]Allegations!L514="","",[1]Allegations!L514)</f>
        <v>Migrant &amp; immigrant workers (1 - Unknown Location - Unknown Sector)</v>
      </c>
      <c r="G511">
        <f>IF([1]Allegations!T514="","",[1]Allegations!T514)</f>
        <v>1</v>
      </c>
      <c r="H511" t="str">
        <f>IF([1]Allegations!X514="","",[1]Allegations!X514)</f>
        <v>An individual, whose full name and country of origin were not specified, reported that their employer had demanded repayment of the visa fees they incurred to bring said individual to the country to work as a result of this indiviudal's decision to change jobs while still on probation. Demanding repayment of visa fees is illegal and entirely the responsibility of the employer.</v>
      </c>
      <c r="I511" s="1" t="str">
        <f>IF([1]Allegations!K514="","",[1]Allegations!K514)</f>
        <v>Recruitment Fees</v>
      </c>
      <c r="J511" t="str">
        <f>IF([1]Allegations!C514="","",[1]Allegations!C514)</f>
        <v/>
      </c>
      <c r="K511" t="str">
        <f>IF([1]Allegations!F514="","",[1]Allegations!F514)</f>
        <v/>
      </c>
      <c r="L511" t="str">
        <f>IF([1]Allegations!G514="","",[1]Allegations!G514)</f>
        <v/>
      </c>
      <c r="M511" t="str">
        <f>IF([1]Allegations!H514="","",[1]Allegations!H514)</f>
        <v/>
      </c>
      <c r="N511" t="str">
        <f>IF([1]Allegations!I514="","",[1]Allegations!I514)</f>
        <v/>
      </c>
      <c r="O511" s="1" t="str">
        <f>IF([1]Allegations!J514="","",[1]Allegations!J514)</f>
        <v>Not Reported (Employer - Sector not reported/applicable)</v>
      </c>
      <c r="P511" t="str">
        <f>IF([1]Allegations!N514="","",[1]Allegations!N514)</f>
        <v>No</v>
      </c>
      <c r="Q511" t="str">
        <f>IF([1]Allegations!O514="","",[1]Allegations!O514)</f>
        <v/>
      </c>
      <c r="R511" s="18" t="str">
        <f>IF(AND([1]Allegations!R514="",[1]Allegations!P514=""),"",IF(AND(NOT([1]Allegations!R514=""),[1]Allegations!P514=""),HYPERLINK([1]Allegations!R514),HYPERLINK([1]Allegations!P514)))</f>
        <v/>
      </c>
      <c r="S511" s="1" t="str">
        <f>IF([1]Allegations!Q514="","",[1]Allegations!Q514)</f>
        <v>None reported.</v>
      </c>
      <c r="T511" t="str">
        <f t="shared" si="63"/>
        <v>x</v>
      </c>
      <c r="U511" t="str">
        <f t="shared" si="64"/>
        <v/>
      </c>
      <c r="V511" t="str">
        <f t="shared" si="65"/>
        <v/>
      </c>
      <c r="W511" t="str">
        <f t="shared" si="66"/>
        <v/>
      </c>
      <c r="X511" t="str">
        <f t="shared" si="67"/>
        <v/>
      </c>
      <c r="Y511" t="str">
        <f t="shared" si="68"/>
        <v/>
      </c>
      <c r="Z511" t="str">
        <f t="shared" si="69"/>
        <v/>
      </c>
      <c r="AA511" s="1" t="str">
        <f t="shared" si="70"/>
        <v/>
      </c>
      <c r="AB511" s="19" t="str">
        <f t="shared" si="71"/>
        <v>Sector not reported/applicable</v>
      </c>
    </row>
    <row r="512" spans="1:28" x14ac:dyDescent="0.25">
      <c r="A512" s="1">
        <f>[1]Allegations!V515</f>
        <v>2714</v>
      </c>
      <c r="B512" t="str">
        <f>IF([1]Allegations!S515="Location unknown","Location unknown",VLOOKUP([1]Allegations!S515,[1]!map_alpha2[#Data],2,FALSE))</f>
        <v>Kuwait</v>
      </c>
      <c r="C512" s="17">
        <f>IF([1]Allegations!U515="","",[1]Allegations!U515)</f>
        <v>44217</v>
      </c>
      <c r="D512" s="18" t="str">
        <f>IF([1]Allegations!B515="","",HYPERLINK([1]Allegations!B515))</f>
        <v>https://www.business-humanrights.org/en/latest-news/seafarers-on-hunger-strike-hospitalised-in-kuwait/</v>
      </c>
      <c r="E512" t="str">
        <f>IF([1]Allegations!M515="","",[1]Allegations!M515)</f>
        <v>Trade magazine</v>
      </c>
      <c r="F512" t="str">
        <f>IF([1]Allegations!L515="","",[1]Allegations!L515)</f>
        <v>Migrant &amp; immigrant workers (16 - IN - Shipping, ship-building &amp; ship-scrapping);Migrant &amp; immigrant workers (1 - AZ - Shipping, ship-building &amp; ship-scrapping);Migrant &amp; immigrant workers (1 - BD - Shipping, ship-building &amp; ship-scrapping);Migrant &amp; immigrant workers (1 - TR - Shipping, ship-building &amp; ship-scrapping);Migrant &amp; immigrant workers (Unknown Number - Unknown Location - Shipping, ship-building &amp; ship-scrapping)</v>
      </c>
      <c r="G512">
        <f>IF([1]Allegations!T515="","",[1]Allegations!T515)</f>
        <v>25</v>
      </c>
      <c r="H512" t="str">
        <f>IF([1]Allegations!X515="","",[1]Allegations!X515)</f>
        <v>In January 2021 the International Transport Workers' Federation raised a case of ship abandonment in Kuwait with the Kuwaiti government. Onboard the MV Ula were 19 abandoned crew members, most of whom had been on board for between 14 and 28 months and were owed over $400,000 in wages.The ship became flagless after the flag state, Palau, terminated its registration in September 2020. Six crew members left the ship without their wages in September to be repatriated and at the time of writing (February 2021) another crew members is seeking to leave the ship and be repatriated, giving up his wage claim, but it is unclear why this is not being facilitated. The ITF is now calling on the Kuwaiti maritime authorities to resolve the situation. By mid-February they had been on hunger strike action for over a month to reclaim their wages, leaving six of the crew hospitalised.</v>
      </c>
      <c r="I512" s="1" t="str">
        <f>IF([1]Allegations!K515="","",[1]Allegations!K515)</f>
        <v>Health: General (including workplace health &amp; safety);Non-payment of Wages;Precarious/unsuitable living conditions;Restricted Mobility</v>
      </c>
      <c r="J512" t="str">
        <f>IF([1]Allegations!C515="","",[1]Allegations!C515)</f>
        <v>Aswan Trading &amp; Contracting (Employer)</v>
      </c>
      <c r="K512" t="str">
        <f>IF([1]Allegations!F515="","",[1]Allegations!F515)</f>
        <v>Construction</v>
      </c>
      <c r="L512" t="str">
        <f>IF([1]Allegations!G515="","",[1]Allegations!G515)</f>
        <v/>
      </c>
      <c r="M512" t="str">
        <f>IF([1]Allegations!H515="","",[1]Allegations!H515)</f>
        <v/>
      </c>
      <c r="N512" t="str">
        <f>IF([1]Allegations!I515="","",[1]Allegations!I515)</f>
        <v/>
      </c>
      <c r="O512" s="1" t="str">
        <f>IF([1]Allegations!J515="","",[1]Allegations!J515)</f>
        <v/>
      </c>
      <c r="P512" t="str">
        <f>IF([1]Allegations!N515="","",[1]Allegations!N515)</f>
        <v>Yes</v>
      </c>
      <c r="Q512" t="str">
        <f>IF([1]Allegations!O515="","",[1]Allegations!O515)</f>
        <v>Resource Centre</v>
      </c>
      <c r="R512" s="18" t="str">
        <f>IF(AND([1]Allegations!R515="",[1]Allegations!P515=""),"",IF(AND(NOT([1]Allegations!R515=""),[1]Allegations!P515=""),HYPERLINK([1]Allegations!R515),HYPERLINK([1]Allegations!P515)))</f>
        <v/>
      </c>
      <c r="S512" s="1" t="str">
        <f>IF([1]Allegations!Q515="","",[1]Allegations!Q515)</f>
        <v>"None reported. Business &amp; Human Rights Resource Centre contacted the owner, Aswan Trading and Contracting for response; they did not reply. _x000D_
_x000D_
On June 4, Iswan South Asia said that the crew of ULA is finally returning home after 28 months at the sea. However, the crew fight for their wages continues."</v>
      </c>
      <c r="T512" t="str">
        <f t="shared" si="63"/>
        <v>x</v>
      </c>
      <c r="U512" t="str">
        <f t="shared" si="64"/>
        <v>x</v>
      </c>
      <c r="V512" t="str">
        <f t="shared" si="65"/>
        <v>x</v>
      </c>
      <c r="W512" t="str">
        <f t="shared" si="66"/>
        <v>x</v>
      </c>
      <c r="X512" t="str">
        <f t="shared" si="67"/>
        <v/>
      </c>
      <c r="Y512" t="str">
        <f t="shared" si="68"/>
        <v/>
      </c>
      <c r="Z512" t="str">
        <f t="shared" si="69"/>
        <v/>
      </c>
      <c r="AA512" s="1" t="str">
        <f t="shared" si="70"/>
        <v/>
      </c>
      <c r="AB512" s="19" t="str">
        <f t="shared" si="71"/>
        <v>Construction</v>
      </c>
    </row>
    <row r="513" spans="1:28" x14ac:dyDescent="0.25">
      <c r="A513" s="1">
        <f>[1]Allegations!V516</f>
        <v>2713</v>
      </c>
      <c r="B513" t="str">
        <f>IF([1]Allegations!S516="Location unknown","Location unknown",VLOOKUP([1]Allegations!S516,[1]!map_alpha2[#Data],2,FALSE))</f>
        <v>United Arab Emirates</v>
      </c>
      <c r="C513" s="17">
        <f>IF([1]Allegations!U516="","",[1]Allegations!U516)</f>
        <v>44105</v>
      </c>
      <c r="D513" s="18" t="str">
        <f>IF([1]Allegations!B516="","",HYPERLINK([1]Allegations!B516))</f>
        <v>https://www.business-humanrights.org/en/latest-news/the-cost-of-contagion-the-consequences-of-covid-19-for-migrant-workers-in-the-gulf-2/</v>
      </c>
      <c r="E513" t="str">
        <f>IF([1]Allegations!M516="","",[1]Allegations!M516)</f>
        <v>NGO</v>
      </c>
      <c r="F513" t="str">
        <f>IF([1]Allegations!L516="","",[1]Allegations!L516)</f>
        <v>Migrant &amp; immigrant workers (1 - IN - Oil, gas &amp; coal);Migrant &amp; immigrant workers (Unknown Number - Unknown Location - Oil, gas &amp; coal)</v>
      </c>
      <c r="G513">
        <f>IF([1]Allegations!T516="","",[1]Allegations!T516)</f>
        <v>200</v>
      </c>
      <c r="H513" t="str">
        <f>IF([1]Allegations!X516="","",[1]Allegations!X516)</f>
        <v>In November 2020, NGO Equidem launched a report highlighting the impact of COVID-19 on migrant workers in Saudi Arabia, Qatar and UAE, based on 206 interviews with workers._x000D_
_x000D_
One worker at Abu Dhabi National Oil Co. (ADNOC) reported that management had told workers they would receive owed salaries and benefits before returning home, but only those who signed the resignation. Months later 200 workers werestill waiting for payments._x000D_
_x000D_
One worker told Equidem many workers had been infected with COVID-19 and some died; he stated that worker were stuck without access to medical facilities and some had to ask for money to be sent from their home countries to buy medicines. The company reportedly did not look after workers who had resigned and they were unable to go to hospital because their visas had expired. _x000D_
_x000D_
The company also stopped renewing workers' health cards after the lockdown.</v>
      </c>
      <c r="I513" s="1" t="str">
        <f>IF([1]Allegations!K516="","",[1]Allegations!K516)</f>
        <v>COVID-19;Failing to renew visas;Health: General (including workplace health &amp; safety);Non-payment of Wages;Restricted Mobility</v>
      </c>
      <c r="J513" t="str">
        <f>IF([1]Allegations!C516="","",[1]Allegations!C516)</f>
        <v>Abu Dhabi National Oil Co (Employer)</v>
      </c>
      <c r="K513" t="str">
        <f>IF([1]Allegations!F516="","",[1]Allegations!F516)</f>
        <v>Oil, gas &amp; coal</v>
      </c>
      <c r="L513" t="str">
        <f>IF([1]Allegations!G516="","",[1]Allegations!G516)</f>
        <v/>
      </c>
      <c r="M513" t="str">
        <f>IF([1]Allegations!H516="","",[1]Allegations!H516)</f>
        <v/>
      </c>
      <c r="N513" t="str">
        <f>IF([1]Allegations!I516="","",[1]Allegations!I516)</f>
        <v/>
      </c>
      <c r="O513" s="1" t="str">
        <f>IF([1]Allegations!J516="","",[1]Allegations!J516)</f>
        <v/>
      </c>
      <c r="P513" t="str">
        <f>IF([1]Allegations!N516="","",[1]Allegations!N516)</f>
        <v>No</v>
      </c>
      <c r="Q513" t="str">
        <f>IF([1]Allegations!O516="","",[1]Allegations!O516)</f>
        <v/>
      </c>
      <c r="R513" s="18" t="str">
        <f>IF(AND([1]Allegations!R516="",[1]Allegations!P516=""),"",IF(AND(NOT([1]Allegations!R516=""),[1]Allegations!P516=""),HYPERLINK([1]Allegations!R516),HYPERLINK([1]Allegations!P516)))</f>
        <v/>
      </c>
      <c r="S513" s="1" t="str">
        <f>IF([1]Allegations!Q516="","",[1]Allegations!Q516)</f>
        <v>None reported.</v>
      </c>
      <c r="T513" t="str">
        <f t="shared" si="63"/>
        <v>x</v>
      </c>
      <c r="U513" t="str">
        <f t="shared" si="64"/>
        <v>x</v>
      </c>
      <c r="V513" t="str">
        <f t="shared" si="65"/>
        <v>x</v>
      </c>
      <c r="W513" t="str">
        <f t="shared" si="66"/>
        <v/>
      </c>
      <c r="X513" t="str">
        <f t="shared" si="67"/>
        <v/>
      </c>
      <c r="Y513" t="str">
        <f t="shared" si="68"/>
        <v/>
      </c>
      <c r="Z513" t="str">
        <f t="shared" si="69"/>
        <v/>
      </c>
      <c r="AA513" s="1" t="str">
        <f t="shared" si="70"/>
        <v/>
      </c>
      <c r="AB513" s="19" t="str">
        <f t="shared" si="71"/>
        <v>Oil, gas &amp; coal</v>
      </c>
    </row>
    <row r="514" spans="1:28" x14ac:dyDescent="0.25">
      <c r="A514" s="1">
        <f>[1]Allegations!V517</f>
        <v>2712</v>
      </c>
      <c r="B514" t="str">
        <f>IF([1]Allegations!S517="Location unknown","Location unknown",VLOOKUP([1]Allegations!S517,[1]!map_alpha2[#Data],2,FALSE))</f>
        <v>Saudi Arabia</v>
      </c>
      <c r="C514" s="17">
        <f>IF([1]Allegations!U517="","",[1]Allegations!U517)</f>
        <v>44075</v>
      </c>
      <c r="D514" s="18" t="str">
        <f>IF([1]Allegations!B517="","",HYPERLINK([1]Allegations!B517))</f>
        <v>https://www.business-humanrights.org/en/latest-news/the-cost-of-contagion-the-consequences-of-covid-19-for-migrant-workers-in-the-gulf-2/</v>
      </c>
      <c r="E514" t="str">
        <f>IF([1]Allegations!M517="","",[1]Allegations!M517)</f>
        <v>NGO</v>
      </c>
      <c r="F514" t="str">
        <f>IF([1]Allegations!L517="","",[1]Allegations!L517)</f>
        <v>Migrant &amp; immigrant workers (Unknown Number - IN - Oil, gas &amp; coal);Migrant &amp; immigrant workers (Unknown Number - Unknown Location - Oil, gas &amp; coal)</v>
      </c>
      <c r="G514" t="str">
        <f>IF([1]Allegations!T517="","",[1]Allegations!T517)</f>
        <v>Number unknown</v>
      </c>
      <c r="H514" t="str">
        <f>IF([1]Allegations!X517="","",[1]Allegations!X517)</f>
        <v>In November 2020, NGO Equidem launched a report highlighting the impact of COVID-19 on migrant workers in Saudi Arabia, Qatar and UAE, based on 206 interviews with workers. Workers at petrochemicals giant Saudi Aramco repeatedly reported to Equidem that their employer had failed to renew their iqama (residency permit), without which they could not access health care services. Workers also reported the company deducted salary for taking sick leave and consequently "hundreds" of workers cannot go to the hospital.</v>
      </c>
      <c r="I514" s="1" t="str">
        <f>IF([1]Allegations!K517="","",[1]Allegations!K517)</f>
        <v>COVID-19;Failing to renew visas;Health: General (including workplace health &amp; safety);Non-payment of Wages</v>
      </c>
      <c r="J514" t="str">
        <f>IF([1]Allegations!C517="","",[1]Allegations!C517)</f>
        <v>Saudi Aramco (Employer)</v>
      </c>
      <c r="K514" t="str">
        <f>IF([1]Allegations!F517="","",[1]Allegations!F517)</f>
        <v>Oil, gas &amp; coal</v>
      </c>
      <c r="L514" t="str">
        <f>IF([1]Allegations!G517="","",[1]Allegations!G517)</f>
        <v/>
      </c>
      <c r="M514" t="str">
        <f>IF([1]Allegations!H517="","",[1]Allegations!H517)</f>
        <v/>
      </c>
      <c r="N514" t="str">
        <f>IF([1]Allegations!I517="","",[1]Allegations!I517)</f>
        <v/>
      </c>
      <c r="O514" s="1" t="str">
        <f>IF([1]Allegations!J517="","",[1]Allegations!J517)</f>
        <v/>
      </c>
      <c r="P514" t="str">
        <f>IF([1]Allegations!N517="","",[1]Allegations!N517)</f>
        <v>Yes</v>
      </c>
      <c r="Q514" t="str">
        <f>IF([1]Allegations!O517="","",[1]Allegations!O517)</f>
        <v>Equidem</v>
      </c>
      <c r="R514" s="18" t="str">
        <f>IF(AND([1]Allegations!R517="",[1]Allegations!P517=""),"",IF(AND(NOT([1]Allegations!R517=""),[1]Allegations!P517=""),HYPERLINK([1]Allegations!R517),HYPERLINK([1]Allegations!P517)))</f>
        <v>https://www.equidem.org/reports/the-cost-of-contagion</v>
      </c>
      <c r="S514" s="1" t="str">
        <f>IF([1]Allegations!Q517="","",[1]Allegations!Q517)</f>
        <v>Responded to Equidem but no further action reported.</v>
      </c>
      <c r="T514" t="str">
        <f t="shared" si="63"/>
        <v>x</v>
      </c>
      <c r="U514" t="str">
        <f t="shared" si="64"/>
        <v>x</v>
      </c>
      <c r="V514" t="str">
        <f t="shared" si="65"/>
        <v>x</v>
      </c>
      <c r="W514" t="str">
        <f t="shared" si="66"/>
        <v/>
      </c>
      <c r="X514" t="str">
        <f t="shared" si="67"/>
        <v/>
      </c>
      <c r="Y514" t="str">
        <f t="shared" si="68"/>
        <v/>
      </c>
      <c r="Z514" t="str">
        <f t="shared" si="69"/>
        <v/>
      </c>
      <c r="AA514" s="1" t="str">
        <f t="shared" si="70"/>
        <v/>
      </c>
      <c r="AB514" s="19" t="str">
        <f t="shared" si="71"/>
        <v>Oil, gas &amp; coal</v>
      </c>
    </row>
    <row r="515" spans="1:28" x14ac:dyDescent="0.25">
      <c r="A515" s="1">
        <f>[1]Allegations!V518</f>
        <v>2709</v>
      </c>
      <c r="B515" t="str">
        <f>IF([1]Allegations!S518="Location unknown","Location unknown",VLOOKUP([1]Allegations!S518,[1]!map_alpha2[#Data],2,FALSE))</f>
        <v>Saudi Arabia</v>
      </c>
      <c r="C515" s="17">
        <f>IF([1]Allegations!U518="","",[1]Allegations!U518)</f>
        <v>44013</v>
      </c>
      <c r="D515" s="18" t="str">
        <f>IF([1]Allegations!B518="","",HYPERLINK([1]Allegations!B518))</f>
        <v>https://www.business-humanrights.org/en/latest-news/the-cost-of-contagion-the-consequences-of-covid-19-for-migrant-workers-in-the-gulf-2/</v>
      </c>
      <c r="E515" t="str">
        <f>IF([1]Allegations!M518="","",[1]Allegations!M518)</f>
        <v>NGO</v>
      </c>
      <c r="F515" t="str">
        <f>IF([1]Allegations!L518="","",[1]Allegations!L518)</f>
        <v>Migrant &amp; immigrant workers (1 - NP - Oil, gas &amp; coal)</v>
      </c>
      <c r="G515">
        <f>IF([1]Allegations!T518="","",[1]Allegations!T518)</f>
        <v>1</v>
      </c>
      <c r="H515" t="str">
        <f>IF([1]Allegations!X518="","",[1]Allegations!X518)</f>
        <v>"In November 2020, NGO Equidem launched a report highlighting the impact of COVID-19 on migrant workers in Saudi Arabia, Qatar and UAE, based on 206 interviews with workers._x000D_
_x000D_
An employee of Arabian Fal Co. told Equidem he had returned to Nepal and in the interim during the COVID-19 pandemic his visa period had expired and he was unsure if the company would rehire him. He was owed about $5,000 in bonus."</v>
      </c>
      <c r="I515" s="1" t="str">
        <f>IF([1]Allegations!K518="","",[1]Allegations!K518)</f>
        <v>COVID-19;Non-payment of Wages</v>
      </c>
      <c r="J515" t="str">
        <f>IF([1]Allegations!C518="","",[1]Allegations!C518)</f>
        <v>Arabian Fal Co. (Employer)</v>
      </c>
      <c r="K515" t="str">
        <f>IF([1]Allegations!F518="","",[1]Allegations!F518)</f>
        <v>Oil, gas &amp; coal</v>
      </c>
      <c r="L515" t="str">
        <f>IF([1]Allegations!G518="","",[1]Allegations!G518)</f>
        <v/>
      </c>
      <c r="M515" t="str">
        <f>IF([1]Allegations!H518="","",[1]Allegations!H518)</f>
        <v/>
      </c>
      <c r="N515" t="str">
        <f>IF([1]Allegations!I518="","",[1]Allegations!I518)</f>
        <v/>
      </c>
      <c r="O515" s="1" t="str">
        <f>IF([1]Allegations!J518="","",[1]Allegations!J518)</f>
        <v/>
      </c>
      <c r="P515" t="str">
        <f>IF([1]Allegations!N518="","",[1]Allegations!N518)</f>
        <v>No</v>
      </c>
      <c r="Q515" t="str">
        <f>IF([1]Allegations!O518="","",[1]Allegations!O518)</f>
        <v/>
      </c>
      <c r="R515" s="18" t="str">
        <f>IF(AND([1]Allegations!R518="",[1]Allegations!P518=""),"",IF(AND(NOT([1]Allegations!R518=""),[1]Allegations!P518=""),HYPERLINK([1]Allegations!R518),HYPERLINK([1]Allegations!P518)))</f>
        <v/>
      </c>
      <c r="S515" s="1" t="str">
        <f>IF([1]Allegations!Q518="","",[1]Allegations!Q518)</f>
        <v>None reported.</v>
      </c>
      <c r="T515" t="str">
        <f t="shared" si="63"/>
        <v>x</v>
      </c>
      <c r="U515" t="str">
        <f t="shared" si="64"/>
        <v/>
      </c>
      <c r="V515" t="str">
        <f t="shared" si="65"/>
        <v/>
      </c>
      <c r="W515" t="str">
        <f t="shared" si="66"/>
        <v/>
      </c>
      <c r="X515" t="str">
        <f t="shared" si="67"/>
        <v/>
      </c>
      <c r="Y515" t="str">
        <f t="shared" si="68"/>
        <v/>
      </c>
      <c r="Z515" t="str">
        <f t="shared" si="69"/>
        <v/>
      </c>
      <c r="AA515" s="1" t="str">
        <f t="shared" si="70"/>
        <v/>
      </c>
      <c r="AB515" s="19" t="str">
        <f t="shared" si="71"/>
        <v>Oil, gas &amp; coal</v>
      </c>
    </row>
    <row r="516" spans="1:28" x14ac:dyDescent="0.25">
      <c r="A516" s="1">
        <f>[1]Allegations!V519</f>
        <v>2705</v>
      </c>
      <c r="B516" t="str">
        <f>IF([1]Allegations!S519="Location unknown","Location unknown",VLOOKUP([1]Allegations!S519,[1]!map_alpha2[#Data],2,FALSE))</f>
        <v>United Arab Emirates</v>
      </c>
      <c r="C516" s="17">
        <f>IF([1]Allegations!U519="","",[1]Allegations!U519)</f>
        <v>43949</v>
      </c>
      <c r="D516" s="18" t="str">
        <f>IF([1]Allegations!B519="","",HYPERLINK([1]Allegations!B519))</f>
        <v>https://www.business-humanrights.org/en/latest-news/coronavirus-in-uae-ajman-police-help-terrified-worker-who-called-out-for-help/</v>
      </c>
      <c r="E516" t="str">
        <f>IF([1]Allegations!M519="","",[1]Allegations!M519)</f>
        <v>News outlet</v>
      </c>
      <c r="F516" t="str">
        <f>IF([1]Allegations!L519="","",[1]Allegations!L519)</f>
        <v>Migrant &amp; immigrant workers (1 - Asia &amp; Pacific - Chemical: General)</v>
      </c>
      <c r="G516">
        <f>IF([1]Allegations!T519="","",[1]Allegations!T519)</f>
        <v>1</v>
      </c>
      <c r="H516" t="str">
        <f>IF([1]Allegations!X519="","",[1]Allegations!X519)</f>
        <v>In April 2020, an Indian worker employed by Gasco Co. made a plea for assistance on social media, alleging that he was suffering coronavirus-like symptoms but that he had not received help from his employer.</v>
      </c>
      <c r="I516" s="1" t="str">
        <f>IF([1]Allegations!K519="","",[1]Allegations!K519)</f>
        <v>COVID-19;Health: General (including workplace health &amp; safety)</v>
      </c>
      <c r="J516" t="str">
        <f>IF([1]Allegations!C519="","",[1]Allegations!C519)</f>
        <v>Adnoc Gas Processing (Gasco) (Employer)</v>
      </c>
      <c r="K516" t="str">
        <f>IF([1]Allegations!F519="","",[1]Allegations!F519)</f>
        <v>Oil, gas &amp; coal</v>
      </c>
      <c r="L516" t="str">
        <f>IF([1]Allegations!G519="","",[1]Allegations!G519)</f>
        <v/>
      </c>
      <c r="M516" t="str">
        <f>IF([1]Allegations!H519="","",[1]Allegations!H519)</f>
        <v/>
      </c>
      <c r="N516" t="str">
        <f>IF([1]Allegations!I519="","",[1]Allegations!I519)</f>
        <v/>
      </c>
      <c r="O516" s="1" t="str">
        <f>IF([1]Allegations!J519="","",[1]Allegations!J519)</f>
        <v/>
      </c>
      <c r="P516" t="str">
        <f>IF([1]Allegations!N519="","",[1]Allegations!N519)</f>
        <v>Yes</v>
      </c>
      <c r="Q516" t="str">
        <f>IF([1]Allegations!O519="","",[1]Allegations!O519)</f>
        <v>Resource Centre</v>
      </c>
      <c r="R516" s="18" t="str">
        <f>IF(AND([1]Allegations!R519="",[1]Allegations!P519=""),"",IF(AND(NOT([1]Allegations!R519=""),[1]Allegations!P519=""),HYPERLINK([1]Allegations!R519),HYPERLINK([1]Allegations!P519)))</f>
        <v>https://www.business-humanrights.org/en/latest-news/uae-gasco-co-allegedly-fails-to-provide-healthcare-as-police-urge-employers-to-meet-covid-19-obligations-co-did-not-respond/</v>
      </c>
      <c r="S516" s="1" t="str">
        <f>IF([1]Allegations!Q519="","",[1]Allegations!Q519)</f>
        <v>Company did not respond._x000D_
_x000D_
Ajman Police organised for medical staff to attend his accommodation and it was found the worker was not suffering from COVID-19. They communicated with the company "to keep a regular check on the health of workers".</v>
      </c>
      <c r="T516" t="str">
        <f t="shared" ref="T516:T579" si="72">IF(OR(ISNUMBER(SEARCH("Contract Substitution",I516)),ISNUMBER(SEARCH("Debt Bondage",I516)),ISNUMBER(SEARCH("Non-payment of Wages",I516)),ISNUMBER(SEARCH("Recruitment Fees",I516)),ISNUMBER(SEARCH("Unfair Dismissal",I516)),ISNUMBER(SEARCH("Very Low Wages",I516))),"x","")</f>
        <v/>
      </c>
      <c r="U516" t="str">
        <f t="shared" ref="U516:U579" si="73">IF(OR(ISNUMBER(SEARCH("Denial of Freedom of Expression/Assembly",I516)),ISNUMBER(SEARCH("Restricted Mobility",I516)),ISNUMBER(SEARCH("Failing to renew visas",I516)),ISNUMBER(SEARCH("Withholding Passports",I516)),ISNUMBER(SEARCH("Imprisonment",I516))),"x","")</f>
        <v/>
      </c>
      <c r="V516" t="str">
        <f t="shared" ref="V516:V579" si="74">IF(OR(ISNUMBER(SEARCH("Health: General (including workplace health &amp; safety)",I516))),"x","")</f>
        <v>x</v>
      </c>
      <c r="W516" t="str">
        <f t="shared" ref="W516:W579" si="75">IF(OR(ISNUMBER(SEARCH("Precarious/unsuitable living conditions",I516)),ISNUMBER(SEARCH("Right to food",I516))),"x","")</f>
        <v/>
      </c>
      <c r="X516" t="str">
        <f t="shared" ref="X516:X579" si="76">IF(OR(ISNUMBER(SEARCH("Beatings &amp; violence",I516)),ISNUMBER(SEARCH("Intimidation &amp; Threats",I516))),"x","")</f>
        <v/>
      </c>
      <c r="Y516" t="str">
        <f t="shared" ref="Y516:Y579" si="77">IF(OR(ISNUMBER(SEARCH("Forced labour &amp; modern slavery",I516)),ISNUMBER(SEARCH("Human Trafficking",I516))),"x","")</f>
        <v/>
      </c>
      <c r="Z516" t="str">
        <f t="shared" ref="Z516:Z579" si="78">IF(OR(ISNUMBER(SEARCH("Injuries",I516))),"x","")</f>
        <v/>
      </c>
      <c r="AA516" s="1" t="str">
        <f t="shared" ref="AA516:AA579" si="79">IF(OR(ISNUMBER(SEARCH("Deaths",I516))),"x","")</f>
        <v/>
      </c>
      <c r="AB516" s="19" t="str">
        <f t="shared" ref="AB516:AB579" si="80">SUBSTITUTE(_xlfn.CONCAT(K516,";",N516,";",IF(O516="","",IF((LEN(O516)-LEN(SUBSTITUTE(O516,";","")))=0,MID(O516,SEARCH(" - ",O516)+3,(LEN(O516)-SEARCH(" - ",O516))-3),IF((LEN(O516)-LEN(SUBSTITUTE(O516,";","")))=1,_xlfn.CONCAT(MID(O516,SEARCH(" - ",O516,1)+3,(SEARCH(";",O516)-1)-(SEARCH(" - ",O516)+3)),";",MID(O516,SEARCH(" - ",O516,SEARCH(";",O516))+3,(LEN(O516)-SEARCH(" - ",O516,SEARCH(";",O516)))-3)),"Multiple")))),";;","")</f>
        <v>Oil, gas &amp; coal</v>
      </c>
    </row>
    <row r="517" spans="1:28" x14ac:dyDescent="0.25">
      <c r="A517" s="1">
        <f>[1]Allegations!V520</f>
        <v>2704</v>
      </c>
      <c r="B517" t="str">
        <f>IF([1]Allegations!S520="Location unknown","Location unknown",VLOOKUP([1]Allegations!S520,[1]!map_alpha2[#Data],2,FALSE))</f>
        <v>United Arab Emirates</v>
      </c>
      <c r="C517" s="17">
        <f>IF([1]Allegations!U520="","",[1]Allegations!U520)</f>
        <v>43936</v>
      </c>
      <c r="D517" s="18" t="str">
        <f>IF([1]Allegations!B520="","",HYPERLINK([1]Allegations!B520))</f>
        <v>https://www.business-humanrights.org/en/latest-news/uae-wages-further-delayed-to-alco-shipping-workers-as-labour-courts-close-under-quarantine-incl-co-comments/</v>
      </c>
      <c r="E517" t="str">
        <f>IF([1]Allegations!M520="","",[1]Allegations!M520)</f>
        <v>News outlet</v>
      </c>
      <c r="F517" t="str">
        <f>IF([1]Allegations!L520="","",[1]Allegations!L520)</f>
        <v>Migrant &amp; immigrant workers (5 - Asia &amp; Pacific - Shipping, ship-building &amp; ship-scrapping)</v>
      </c>
      <c r="G517">
        <f>IF([1]Allegations!T520="","",[1]Allegations!T520)</f>
        <v>5</v>
      </c>
      <c r="H517" t="str">
        <f>IF([1]Allegations!X520="","",[1]Allegations!X520)</f>
        <v>"By the beginning of 2021, sailors onboard the Mt Iba were owed years' worth of wages and had not set foot on land since 2017. Food, fuel and water were running out on board and the vessel was not safe. Alco Shipping representatives had repeatedly made promises that workers would receive wages and compensation following the vessel's sale, but quarantine measures and labour court closures during COVID-19 delayed the auction._x000D_
_x000D_
By February 2021, some of the crew had been onboard for 43 months and had not been paid since 2018, accruing owed wages of over $170,000. An agreement was reached on the outstanding salaries that the five-person crew would receive $165k following the sale of the vessel to another company. Alco Shipping has agreed to cover the cost of the sailors' repatriation."</v>
      </c>
      <c r="I517" s="1" t="str">
        <f>IF([1]Allegations!K520="","",[1]Allegations!K520)</f>
        <v>Forced labour &amp; modern slavery;Health: General (including workplace health &amp; safety);Non-payment of Wages;Precarious/unsuitable living conditions;Restricted Mobility;Right to food</v>
      </c>
      <c r="J517" t="str">
        <f>IF([1]Allegations!C520="","",[1]Allegations!C520)</f>
        <v>ALCO Shipping Services (Employer)</v>
      </c>
      <c r="K517" t="str">
        <f>IF([1]Allegations!F520="","",[1]Allegations!F520)</f>
        <v>Shipping, ship-building &amp; ship-scrapping</v>
      </c>
      <c r="L517" t="str">
        <f>IF([1]Allegations!G520="","",[1]Allegations!G520)</f>
        <v/>
      </c>
      <c r="M517" t="str">
        <f>IF([1]Allegations!H520="","",[1]Allegations!H520)</f>
        <v/>
      </c>
      <c r="N517" t="str">
        <f>IF([1]Allegations!I520="","",[1]Allegations!I520)</f>
        <v/>
      </c>
      <c r="O517" s="1" t="str">
        <f>IF([1]Allegations!J520="","",[1]Allegations!J520)</f>
        <v/>
      </c>
      <c r="P517" t="str">
        <f>IF([1]Allegations!N520="","",[1]Allegations!N520)</f>
        <v>Yes</v>
      </c>
      <c r="Q517" t="str">
        <f>IF([1]Allegations!O520="","",[1]Allegations!O520)</f>
        <v>Journalist</v>
      </c>
      <c r="R517" s="18" t="str">
        <f>IF(AND([1]Allegations!R520="",[1]Allegations!P520=""),"",IF(AND(NOT([1]Allegations!R520=""),[1]Allegations!P520=""),HYPERLINK([1]Allegations!R520),HYPERLINK([1]Allegations!P520)))</f>
        <v>https://www.thenationalnews.com/uae/transport/coronavirus-forgotten-sailors-stranded-at-sea-face-long-wait-to-return-home-1.1006257</v>
      </c>
      <c r="S517" s="1" t="str">
        <f>IF([1]Allegations!Q520="","",[1]Allegations!Q520)</f>
        <v>"The company has reportedly been in financial difficult for three years, with the company representative stating that the workers would be paid when the ship is sold to raise the money. The crew has been dependent on charitable food aid. ""Closed courts and quarantine measures"" were cited as causing a delay to resolution._x000D_
_x000D_
Extra pressure as a result of the coronavirus pandemic has meant food supplies are delayed getting to the crew, with the closure of the courts delaying resolution of the case. _x000D_
_x000D_
In January 2021 the abandoned ship became grounded on a beach and authorities are preparing to drag her into a port."</v>
      </c>
      <c r="T517" t="str">
        <f t="shared" si="72"/>
        <v>x</v>
      </c>
      <c r="U517" t="str">
        <f t="shared" si="73"/>
        <v>x</v>
      </c>
      <c r="V517" t="str">
        <f t="shared" si="74"/>
        <v>x</v>
      </c>
      <c r="W517" t="str">
        <f t="shared" si="75"/>
        <v>x</v>
      </c>
      <c r="X517" t="str">
        <f t="shared" si="76"/>
        <v/>
      </c>
      <c r="Y517" t="str">
        <f t="shared" si="77"/>
        <v>x</v>
      </c>
      <c r="Z517" t="str">
        <f t="shared" si="78"/>
        <v/>
      </c>
      <c r="AA517" s="1" t="str">
        <f t="shared" si="79"/>
        <v/>
      </c>
      <c r="AB517" s="19" t="str">
        <f t="shared" si="80"/>
        <v>Shipping, ship-building &amp; ship-scrapping</v>
      </c>
    </row>
    <row r="518" spans="1:28" x14ac:dyDescent="0.25">
      <c r="A518" s="1">
        <f>[1]Allegations!V521</f>
        <v>2701</v>
      </c>
      <c r="B518" t="str">
        <f>IF([1]Allegations!S521="Location unknown","Location unknown",VLOOKUP([1]Allegations!S521,[1]!map_alpha2[#Data],2,FALSE))</f>
        <v>United Arab Emirates</v>
      </c>
      <c r="C518" s="17">
        <f>IF([1]Allegations!U521="","",[1]Allegations!U521)</f>
        <v>42650</v>
      </c>
      <c r="D518" s="18" t="str">
        <f>IF([1]Allegations!B521="","",HYPERLINK([1]Allegations!B521))</f>
        <v>https://www.business-humanrights.org/en/latest-news/14-indian-sailors-stranded-near-uae-without-food-water/</v>
      </c>
      <c r="E518" t="str">
        <f>IF([1]Allegations!M521="","",[1]Allegations!M521)</f>
        <v>News outlet</v>
      </c>
      <c r="F518" t="str">
        <f>IF([1]Allegations!L521="","",[1]Allegations!L521)</f>
        <v>Migrant &amp; immigrant workers (14 - IN - Shipping, ship-building &amp; ship-scrapping);Migrant &amp; immigrant workers (Unknown Number - Unknown Location - Shipping, ship-building &amp; ship-scrapping)</v>
      </c>
      <c r="G518" t="str">
        <f>IF([1]Allegations!T521="","",[1]Allegations!T521)</f>
        <v>Number unknown</v>
      </c>
      <c r="H518" t="str">
        <f>IF([1]Allegations!X521="","",[1]Allegations!X521)</f>
        <v>14 sailors were stranded across four vessels off the Fujairah coast, UAE, awaiting wages for four months. The crew were recruited by a Mumbai based company and the ship owner, Venous Shipping, is Fujairah-based. They also alleged a shortage of provisions and fuel on board.</v>
      </c>
      <c r="I518" s="1" t="str">
        <f>IF([1]Allegations!K521="","",[1]Allegations!K521)</f>
        <v>Health: General (including workplace health &amp; safety);Non-payment of Wages;Precarious/unsuitable living conditions;Restricted Mobility;Right to food</v>
      </c>
      <c r="J518" t="str">
        <f>IF([1]Allegations!C521="","",[1]Allegations!C521)</f>
        <v>Venous Shipping Management (Employer)</v>
      </c>
      <c r="K518" t="str">
        <f>IF([1]Allegations!F521="","",[1]Allegations!F521)</f>
        <v>Shipping, ship-building &amp; ship-scrapping</v>
      </c>
      <c r="L518" t="str">
        <f>IF([1]Allegations!G521="","",[1]Allegations!G521)</f>
        <v/>
      </c>
      <c r="M518" t="str">
        <f>IF([1]Allegations!H521="","",[1]Allegations!H521)</f>
        <v/>
      </c>
      <c r="N518" t="str">
        <f>IF([1]Allegations!I521="","",[1]Allegations!I521)</f>
        <v/>
      </c>
      <c r="O518" s="1" t="str">
        <f>IF([1]Allegations!J521="","",[1]Allegations!J521)</f>
        <v/>
      </c>
      <c r="P518" t="str">
        <f>IF([1]Allegations!N521="","",[1]Allegations!N521)</f>
        <v>No</v>
      </c>
      <c r="Q518" t="str">
        <f>IF([1]Allegations!O521="","",[1]Allegations!O521)</f>
        <v/>
      </c>
      <c r="R518" s="18" t="str">
        <f>IF(AND([1]Allegations!R521="",[1]Allegations!P521=""),"",IF(AND(NOT([1]Allegations!R521=""),[1]Allegations!P521=""),HYPERLINK([1]Allegations!R521),HYPERLINK([1]Allegations!P521)))</f>
        <v/>
      </c>
      <c r="S518" s="1" t="str">
        <f>IF([1]Allegations!Q521="","",[1]Allegations!Q521)</f>
        <v>The crew registered their grievances with the Indian Consulate in Dubai who stated that they had intervened to secure one month's salary and provisions for the men.</v>
      </c>
      <c r="T518" t="str">
        <f t="shared" si="72"/>
        <v>x</v>
      </c>
      <c r="U518" t="str">
        <f t="shared" si="73"/>
        <v>x</v>
      </c>
      <c r="V518" t="str">
        <f t="shared" si="74"/>
        <v>x</v>
      </c>
      <c r="W518" t="str">
        <f t="shared" si="75"/>
        <v>x</v>
      </c>
      <c r="X518" t="str">
        <f t="shared" si="76"/>
        <v/>
      </c>
      <c r="Y518" t="str">
        <f t="shared" si="77"/>
        <v/>
      </c>
      <c r="Z518" t="str">
        <f t="shared" si="78"/>
        <v/>
      </c>
      <c r="AA518" s="1" t="str">
        <f t="shared" si="79"/>
        <v/>
      </c>
      <c r="AB518" s="19" t="str">
        <f t="shared" si="80"/>
        <v>Shipping, ship-building &amp; ship-scrapping</v>
      </c>
    </row>
    <row r="519" spans="1:28" x14ac:dyDescent="0.25">
      <c r="A519" s="1">
        <f>[1]Allegations!V522</f>
        <v>2697</v>
      </c>
      <c r="B519" t="str">
        <f>IF([1]Allegations!S522="Location unknown","Location unknown",VLOOKUP([1]Allegations!S522,[1]!map_alpha2[#Data],2,FALSE))</f>
        <v>United Arab Emirates</v>
      </c>
      <c r="C519" s="17">
        <f>IF([1]Allegations!U522="","",[1]Allegations!U522)</f>
        <v>42667</v>
      </c>
      <c r="D519" s="18" t="str">
        <f>IF([1]Allegations!B522="","",HYPERLINK([1]Allegations!B522))</f>
        <v>https://www.business-humanrights.org/en/latest-news/workers-stranded-out-at-sea-without-pay-food-or-drinking-water/</v>
      </c>
      <c r="E519" t="str">
        <f>IF([1]Allegations!M522="","",[1]Allegations!M522)</f>
        <v>NGO</v>
      </c>
      <c r="F519" t="str">
        <f>IF([1]Allegations!L522="","",[1]Allegations!L522)</f>
        <v>Migrant &amp; immigrant workers (1 - BD - Shipping, ship-building &amp; ship-scrapping);Migrant &amp; immigrant workers (5 - IN - Shipping, ship-building &amp; ship-scrapping)</v>
      </c>
      <c r="G519">
        <f>IF([1]Allegations!T522="","",[1]Allegations!T522)</f>
        <v>6</v>
      </c>
      <c r="H519" t="str">
        <f>IF([1]Allegations!X522="","",[1]Allegations!X522)</f>
        <v>"The Faryal is one of a number of abandaoned ships moored off the UAE coast. As of October 2016 the six crew (five Indians and one Bangladeshi) had been stranded for between 22 and 36 months, roughly 20km away from the port. The crew were dependent on food and water aid from the NGO Mission to Seafarers._x000D_
_x000D_
The case was documented by NGO Human Rights at Sea as part of a series of ship abandonment cases."</v>
      </c>
      <c r="I519" s="1" t="str">
        <f>IF([1]Allegations!K522="","",[1]Allegations!K522)</f>
        <v>Health: General (including workplace health &amp; safety);Non-payment of Wages;Precarious/unsuitable living conditions;Restricted Mobility;Right to food</v>
      </c>
      <c r="J519" t="str">
        <f>IF([1]Allegations!C522="","",[1]Allegations!C522)</f>
        <v>Elite Way Marine Services (Employer)</v>
      </c>
      <c r="K519" t="str">
        <f>IF([1]Allegations!F522="","",[1]Allegations!F522)</f>
        <v>Shipping, ship-building &amp; ship-scrapping</v>
      </c>
      <c r="L519" t="str">
        <f>IF([1]Allegations!G522="","",[1]Allegations!G522)</f>
        <v/>
      </c>
      <c r="M519" t="str">
        <f>IF([1]Allegations!H522="","",[1]Allegations!H522)</f>
        <v/>
      </c>
      <c r="N519" t="str">
        <f>IF([1]Allegations!I522="","",[1]Allegations!I522)</f>
        <v/>
      </c>
      <c r="O519" s="1" t="str">
        <f>IF([1]Allegations!J522="","",[1]Allegations!J522)</f>
        <v/>
      </c>
      <c r="P519" t="str">
        <f>IF([1]Allegations!N522="","",[1]Allegations!N522)</f>
        <v>Yes</v>
      </c>
      <c r="Q519" t="str">
        <f>IF([1]Allegations!O522="","",[1]Allegations!O522)</f>
        <v>Journalist; NGO</v>
      </c>
      <c r="R519" s="18" t="str">
        <f>IF(AND([1]Allegations!R522="",[1]Allegations!P522=""),"",IF(AND(NOT([1]Allegations!R522=""),[1]Allegations!P522=""),HYPERLINK([1]Allegations!R522),HYPERLINK([1]Allegations!P522)))</f>
        <v>https://www.khaleejtimes.com/uae/six-asian-sailors-stuck-on-ship-near-ajman-port</v>
      </c>
      <c r="S519" s="1" t="str">
        <f>IF([1]Allegations!Q522="","",[1]Allegations!Q522)</f>
        <v>The company did not respond to requests from Khaleej Times. Previously, Mission to Seafares received assurances from the company that they would pay sailors' salaries but this had not happened by the time of the report.</v>
      </c>
      <c r="T519" t="str">
        <f t="shared" si="72"/>
        <v>x</v>
      </c>
      <c r="U519" t="str">
        <f t="shared" si="73"/>
        <v>x</v>
      </c>
      <c r="V519" t="str">
        <f t="shared" si="74"/>
        <v>x</v>
      </c>
      <c r="W519" t="str">
        <f t="shared" si="75"/>
        <v>x</v>
      </c>
      <c r="X519" t="str">
        <f t="shared" si="76"/>
        <v/>
      </c>
      <c r="Y519" t="str">
        <f t="shared" si="77"/>
        <v/>
      </c>
      <c r="Z519" t="str">
        <f t="shared" si="78"/>
        <v/>
      </c>
      <c r="AA519" s="1" t="str">
        <f t="shared" si="79"/>
        <v/>
      </c>
      <c r="AB519" s="19" t="str">
        <f t="shared" si="80"/>
        <v>Shipping, ship-building &amp; ship-scrapping</v>
      </c>
    </row>
    <row r="520" spans="1:28" x14ac:dyDescent="0.25">
      <c r="A520" s="1">
        <f>[1]Allegations!V523</f>
        <v>2698</v>
      </c>
      <c r="B520" t="str">
        <f>IF([1]Allegations!S523="Location unknown","Location unknown",VLOOKUP([1]Allegations!S523,[1]!map_alpha2[#Data],2,FALSE))</f>
        <v>United Arab Emirates</v>
      </c>
      <c r="C520" s="17">
        <f>IF([1]Allegations!U523="","",[1]Allegations!U523)</f>
        <v>42941</v>
      </c>
      <c r="D520" s="18" t="str">
        <f>IF([1]Allegations!B523="","",HYPERLINK([1]Allegations!B523))</f>
        <v>https://www.business-humanrights.org/en/latest-news/report-sailors-stranded-in-the-uae-denied-wages-amid-deteriorating-health-conditions/</v>
      </c>
      <c r="E520" t="str">
        <f>IF([1]Allegations!M523="","",[1]Allegations!M523)</f>
        <v>NGO</v>
      </c>
      <c r="F520" t="str">
        <f>IF([1]Allegations!L523="","",[1]Allegations!L523)</f>
        <v>Migrant &amp; immigrant workers (1 - LK - Shipping, ship-building &amp; ship-scrapping);Migrant &amp; immigrant workers (6 - IN - Shipping, ship-building &amp; ship-scrapping)</v>
      </c>
      <c r="G520">
        <f>IF([1]Allegations!T523="","",[1]Allegations!T523)</f>
        <v>7</v>
      </c>
      <c r="H520" t="str">
        <f>IF([1]Allegations!X523="","",[1]Allegations!X523)</f>
        <v>The Sharjah Moon is one of a number of ships that was been abandoned off the UAE coast, resulting in the crew being stranded onboard.  As reported by NGO Justice Upheld, the crew, six Indians and one Sri Lankan national, were owed over 16 months' worth of wages by June 2017. During that time, the crews' health had deteriorated, they did not have access to fresh food or water, had run out of fuel and had been denied contact with their families for the previous 12 months.</v>
      </c>
      <c r="I520" s="1" t="str">
        <f>IF([1]Allegations!K523="","",[1]Allegations!K523)</f>
        <v>Health as a human right;Non-payment of Wages;Precarious/unsuitable living conditions;Restricted Mobility;Right to food</v>
      </c>
      <c r="J520" t="str">
        <f>IF([1]Allegations!C523="","",[1]Allegations!C523)</f>
        <v>ALCO Shipping Services (Employer)</v>
      </c>
      <c r="K520" t="str">
        <f>IF([1]Allegations!F523="","",[1]Allegations!F523)</f>
        <v>Shipping, ship-building &amp; ship-scrapping</v>
      </c>
      <c r="L520" t="str">
        <f>IF([1]Allegations!G523="","",[1]Allegations!G523)</f>
        <v/>
      </c>
      <c r="M520" t="str">
        <f>IF([1]Allegations!H523="","",[1]Allegations!H523)</f>
        <v/>
      </c>
      <c r="N520" t="str">
        <f>IF([1]Allegations!I523="","",[1]Allegations!I523)</f>
        <v/>
      </c>
      <c r="O520" s="1" t="str">
        <f>IF([1]Allegations!J523="","",[1]Allegations!J523)</f>
        <v/>
      </c>
      <c r="P520" t="str">
        <f>IF([1]Allegations!N523="","",[1]Allegations!N523)</f>
        <v>Yes</v>
      </c>
      <c r="Q520" t="str">
        <f>IF([1]Allegations!O523="","",[1]Allegations!O523)</f>
        <v>Resource Centre</v>
      </c>
      <c r="R520" s="18" t="str">
        <f>IF(AND([1]Allegations!R523="",[1]Allegations!P523=""),"",IF(AND(NOT([1]Allegations!R523=""),[1]Allegations!P523=""),HYPERLINK([1]Allegations!R523),HYPERLINK([1]Allegations!P523)))</f>
        <v>https://www.business-humanrights.org/en/latest-news/the-plight-of-migrant-sailors-in-the-gulf/</v>
      </c>
      <c r="S520" s="1" t="str">
        <f>IF([1]Allegations!Q523="","",[1]Allegations!Q523)</f>
        <v>The company did not respond.</v>
      </c>
      <c r="T520" t="str">
        <f t="shared" si="72"/>
        <v>x</v>
      </c>
      <c r="U520" t="str">
        <f t="shared" si="73"/>
        <v>x</v>
      </c>
      <c r="V520" t="str">
        <f t="shared" si="74"/>
        <v/>
      </c>
      <c r="W520" t="str">
        <f t="shared" si="75"/>
        <v>x</v>
      </c>
      <c r="X520" t="str">
        <f t="shared" si="76"/>
        <v/>
      </c>
      <c r="Y520" t="str">
        <f t="shared" si="77"/>
        <v/>
      </c>
      <c r="Z520" t="str">
        <f t="shared" si="78"/>
        <v/>
      </c>
      <c r="AA520" s="1" t="str">
        <f t="shared" si="79"/>
        <v/>
      </c>
      <c r="AB520" s="19" t="str">
        <f t="shared" si="80"/>
        <v>Shipping, ship-building &amp; ship-scrapping</v>
      </c>
    </row>
    <row r="521" spans="1:28" x14ac:dyDescent="0.25">
      <c r="A521" s="1">
        <f>[1]Allegations!V524</f>
        <v>2691</v>
      </c>
      <c r="B521" t="str">
        <f>IF([1]Allegations!S524="Location unknown","Location unknown",VLOOKUP([1]Allegations!S524,[1]!map_alpha2[#Data],2,FALSE))</f>
        <v>United Arab Emirates</v>
      </c>
      <c r="C521" s="17">
        <f>IF([1]Allegations!U524="","",[1]Allegations!U524)</f>
        <v>44309</v>
      </c>
      <c r="D521" s="18" t="str">
        <f>IF([1]Allegations!B524="","",HYPERLINK([1]Allegations!B524))</f>
        <v>https://www.business-humanrights.org/en/latest-news/youths-who-went-seeking-work-on-visit-visa-return-home-empty-handed-httpstkpost2qk5lzx/</v>
      </c>
      <c r="E521" t="str">
        <f>IF([1]Allegations!M524="","",[1]Allegations!M524)</f>
        <v>News outlet</v>
      </c>
      <c r="F521" t="str">
        <f>IF([1]Allegations!L524="","",[1]Allegations!L524)</f>
        <v>Migrant &amp; immigrant workers (13 - NP - Unknown Sector)</v>
      </c>
      <c r="G521">
        <f>IF([1]Allegations!T524="","",[1]Allegations!T524)</f>
        <v>13</v>
      </c>
      <c r="H521" t="str">
        <f>IF([1]Allegations!X524="","",[1]Allegations!X524)</f>
        <v xml:space="preserve">13 Nepali men arrived in the UAE on visit visas after paying nearly Rs 200,000 [USD1,700] each to a recruitment agent in Lalitpur. They were trapped in the UAE for a month. </v>
      </c>
      <c r="I521" s="1" t="str">
        <f>IF([1]Allegations!K524="","",[1]Allegations!K524)</f>
        <v>Failing to renew visas;Precarious/unsuitable living conditions;Recruitment Fees;Restricted Mobility;Right to food;Withholding Passports</v>
      </c>
      <c r="J521" t="str">
        <f>IF([1]Allegations!C524="","",[1]Allegations!C524)</f>
        <v>Target Immigration and Education Consultancy (Recruiter)</v>
      </c>
      <c r="K521" t="str">
        <f>IF([1]Allegations!F524="","",[1]Allegations!F524)</f>
        <v>Recruitment agencies</v>
      </c>
      <c r="L521" t="str">
        <f>IF([1]Allegations!G524="","",[1]Allegations!G524)</f>
        <v/>
      </c>
      <c r="M521" t="str">
        <f>IF([1]Allegations!H524="","",[1]Allegations!H524)</f>
        <v/>
      </c>
      <c r="N521" t="str">
        <f>IF([1]Allegations!I524="","",[1]Allegations!I524)</f>
        <v/>
      </c>
      <c r="O521" s="1" t="str">
        <f>IF([1]Allegations!J524="","",[1]Allegations!J524)</f>
        <v/>
      </c>
      <c r="P521" t="str">
        <f>IF([1]Allegations!N524="","",[1]Allegations!N524)</f>
        <v>No</v>
      </c>
      <c r="Q521" t="str">
        <f>IF([1]Allegations!O524="","",[1]Allegations!O524)</f>
        <v/>
      </c>
      <c r="R521" s="18" t="str">
        <f>IF(AND([1]Allegations!R524="",[1]Allegations!P524=""),"",IF(AND(NOT([1]Allegations!R524=""),[1]Allegations!P524=""),HYPERLINK([1]Allegations!R524),HYPERLINK([1]Allegations!P524)))</f>
        <v/>
      </c>
      <c r="S521" s="1" t="str">
        <f>IF([1]Allegations!Q524="","",[1]Allegations!Q524)</f>
        <v>All 13 men have returned home. The Department of Foreign Employment sealed the office of the agency and initiated an investigation into the incident.</v>
      </c>
      <c r="T521" t="str">
        <f t="shared" si="72"/>
        <v>x</v>
      </c>
      <c r="U521" t="str">
        <f t="shared" si="73"/>
        <v>x</v>
      </c>
      <c r="V521" t="str">
        <f t="shared" si="74"/>
        <v/>
      </c>
      <c r="W521" t="str">
        <f t="shared" si="75"/>
        <v>x</v>
      </c>
      <c r="X521" t="str">
        <f t="shared" si="76"/>
        <v/>
      </c>
      <c r="Y521" t="str">
        <f t="shared" si="77"/>
        <v/>
      </c>
      <c r="Z521" t="str">
        <f t="shared" si="78"/>
        <v/>
      </c>
      <c r="AA521" s="1" t="str">
        <f t="shared" si="79"/>
        <v/>
      </c>
      <c r="AB521" s="19" t="str">
        <f t="shared" si="80"/>
        <v>Recruitment agencies</v>
      </c>
    </row>
    <row r="522" spans="1:28" x14ac:dyDescent="0.25">
      <c r="A522" s="1">
        <f>[1]Allegations!V525</f>
        <v>2677</v>
      </c>
      <c r="B522" t="str">
        <f>IF([1]Allegations!S525="Location unknown","Location unknown",VLOOKUP([1]Allegations!S525,[1]!map_alpha2[#Data],2,FALSE))</f>
        <v>Saudi Arabia</v>
      </c>
      <c r="C522" s="17">
        <f>IF([1]Allegations!U525="","",[1]Allegations!U525)</f>
        <v>44293</v>
      </c>
      <c r="D522" s="18" t="str">
        <f>IF([1]Allegations!B525="","",HYPERLINK([1]Allegations!B525))</f>
        <v>https://www.business-humanrights.org/en/latest-news/crying-out-for-justice-wage-theft-against-migrant-workers-during-covid-19/</v>
      </c>
      <c r="E522" t="str">
        <f>IF([1]Allegations!M525="","",[1]Allegations!M525)</f>
        <v>NGO</v>
      </c>
      <c r="F522" t="str">
        <f>IF([1]Allegations!L525="","",[1]Allegations!L525)</f>
        <v>Migrant &amp; immigrant workers (1 - Unknown Location - Construction)</v>
      </c>
      <c r="G522">
        <f>IF([1]Allegations!T525="","",[1]Allegations!T525)</f>
        <v>1</v>
      </c>
      <c r="H522" t="str">
        <f>IF([1]Allegations!X525="","",[1]Allegations!X525)</f>
        <v>In April 2021, Migrant Forum Asia released a report on the issue of wage theft, analysing over 700 cases documented by member and partner organisations between December 2019 and February 2021. Among those recorded was a case study from a worker at Nasser Al-Hajri Corporation between 2006 and 2020. His salary did not match that told to him during recruitment, the staff behaviour on-site was "inhumane", they were not allowed to go on leave without providing a "colleague as assurance" or providing a deposit for their iqama (visa) renewal. The low wages meant worker's wished to leave but non-returning meant colleagues' wages were deducted. Workers did not receive end-of-service benefits following COVID-19 and later learned that those terminated during the pandemic would not receive promised benefits.</v>
      </c>
      <c r="I522" s="1" t="str">
        <f>IF([1]Allegations!K525="","",[1]Allegations!K525)</f>
        <v>Beatings &amp; violence;Contract Substitution;Denial of Freedom of Expression/Assembly;Failing to renew visas;Non-payment of Wages;Restricted Mobility;Unfair Dismissal;Very Low Wages</v>
      </c>
      <c r="J522" t="str">
        <f>IF([1]Allegations!C525="","",[1]Allegations!C525)</f>
        <v>Nasser S. Al-Hajri Corporation (NSH) (Employer)</v>
      </c>
      <c r="K522" t="str">
        <f>IF([1]Allegations!F525="","",[1]Allegations!F525)</f>
        <v>Construction</v>
      </c>
      <c r="L522" t="str">
        <f>IF([1]Allegations!G525="","",[1]Allegations!G525)</f>
        <v/>
      </c>
      <c r="M522" t="str">
        <f>IF([1]Allegations!H525="","",[1]Allegations!H525)</f>
        <v/>
      </c>
      <c r="N522" t="str">
        <f>IF([1]Allegations!I525="","",[1]Allegations!I525)</f>
        <v/>
      </c>
      <c r="O522" s="1" t="str">
        <f>IF([1]Allegations!J525="","",[1]Allegations!J525)</f>
        <v/>
      </c>
      <c r="P522" t="str">
        <f>IF([1]Allegations!N525="","",[1]Allegations!N525)</f>
        <v>No</v>
      </c>
      <c r="Q522" t="str">
        <f>IF([1]Allegations!O525="","",[1]Allegations!O525)</f>
        <v/>
      </c>
      <c r="R522" s="18" t="str">
        <f>IF(AND([1]Allegations!R525="",[1]Allegations!P525=""),"",IF(AND(NOT([1]Allegations!R525=""),[1]Allegations!P525=""),HYPERLINK([1]Allegations!R525),HYPERLINK([1]Allegations!P525)))</f>
        <v/>
      </c>
      <c r="S522" s="1" t="str">
        <f>IF([1]Allegations!Q525="","",[1]Allegations!Q525)</f>
        <v>Lawyers Beyond Borders and the Indian embassy are filing cases to obtain workers' owed dues.</v>
      </c>
      <c r="T522" t="str">
        <f t="shared" si="72"/>
        <v>x</v>
      </c>
      <c r="U522" t="str">
        <f t="shared" si="73"/>
        <v>x</v>
      </c>
      <c r="V522" t="str">
        <f t="shared" si="74"/>
        <v/>
      </c>
      <c r="W522" t="str">
        <f t="shared" si="75"/>
        <v/>
      </c>
      <c r="X522" t="str">
        <f t="shared" si="76"/>
        <v>x</v>
      </c>
      <c r="Y522" t="str">
        <f t="shared" si="77"/>
        <v/>
      </c>
      <c r="Z522" t="str">
        <f t="shared" si="78"/>
        <v/>
      </c>
      <c r="AA522" s="1" t="str">
        <f t="shared" si="79"/>
        <v/>
      </c>
      <c r="AB522" s="19" t="str">
        <f t="shared" si="80"/>
        <v>Construction</v>
      </c>
    </row>
    <row r="523" spans="1:28" x14ac:dyDescent="0.25">
      <c r="A523" s="1">
        <f>[1]Allegations!V526</f>
        <v>2671</v>
      </c>
      <c r="B523" t="str">
        <f>IF([1]Allegations!S526="Location unknown","Location unknown",VLOOKUP([1]Allegations!S526,[1]!map_alpha2[#Data],2,FALSE))</f>
        <v>United Arab Emirates</v>
      </c>
      <c r="C523" s="17">
        <f>IF([1]Allegations!U526="","",[1]Allegations!U526)</f>
        <v>44283</v>
      </c>
      <c r="D523" s="18" t="str">
        <f>IF([1]Allegations!B526="","",HYPERLINK([1]Allegations!B526))</f>
        <v>https://www.business-humanrights.org/en/latest-news/uae-dubai-co-allegedly-implementing-covid-19-salary-reductions-without-employee-agreement/</v>
      </c>
      <c r="E523" t="str">
        <f>IF([1]Allegations!M526="","",[1]Allegations!M526)</f>
        <v>News outlet</v>
      </c>
      <c r="F523" t="str">
        <f>IF([1]Allegations!L526="","",[1]Allegations!L526)</f>
        <v>Migrant &amp; immigrant workers (Unknown Number - Unknown Location - Unknown Sector)</v>
      </c>
      <c r="G523" t="str">
        <f>IF([1]Allegations!T526="","",[1]Allegations!T526)</f>
        <v>Number unknown</v>
      </c>
      <c r="H523" t="str">
        <f>IF([1]Allegations!X526="","",[1]Allegations!X526)</f>
        <v xml:space="preserve">On 28 March, the Gulf News reported that a company in Dubai has been implementing salary reduction without employee agreement. Pursuant to Article 2 &amp; 5 of the Ministerial Decision No. 279/2020 the temporary salary reduction must to be agreed upon and signed by both parties. </v>
      </c>
      <c r="I523" s="1" t="str">
        <f>IF([1]Allegations!K526="","",[1]Allegations!K526)</f>
        <v>Intimidation &amp; Threats;Non-payment of Wages;Unfair Dismissal</v>
      </c>
      <c r="J523" t="str">
        <f>IF([1]Allegations!C526="","",[1]Allegations!C526)</f>
        <v/>
      </c>
      <c r="K523" t="str">
        <f>IF([1]Allegations!F526="","",[1]Allegations!F526)</f>
        <v/>
      </c>
      <c r="L523" t="str">
        <f>IF([1]Allegations!G526="","",[1]Allegations!G526)</f>
        <v/>
      </c>
      <c r="M523" t="str">
        <f>IF([1]Allegations!H526="","",[1]Allegations!H526)</f>
        <v/>
      </c>
      <c r="N523" t="str">
        <f>IF([1]Allegations!I526="","",[1]Allegations!I526)</f>
        <v/>
      </c>
      <c r="O523" s="1" t="str">
        <f>IF([1]Allegations!J526="","",[1]Allegations!J526)</f>
        <v>Not Reported (Employer - Sector not reported/applicable)</v>
      </c>
      <c r="P523" t="str">
        <f>IF([1]Allegations!N526="","",[1]Allegations!N526)</f>
        <v>No</v>
      </c>
      <c r="Q523" t="str">
        <f>IF([1]Allegations!O526="","",[1]Allegations!O526)</f>
        <v/>
      </c>
      <c r="R523" s="18" t="str">
        <f>IF(AND([1]Allegations!R526="",[1]Allegations!P526=""),"",IF(AND(NOT([1]Allegations!R526=""),[1]Allegations!P526=""),HYPERLINK([1]Allegations!R526),HYPERLINK([1]Allegations!P526)))</f>
        <v/>
      </c>
      <c r="S523" s="1" t="str">
        <f>IF([1]Allegations!Q526="","",[1]Allegations!Q526)</f>
        <v>The worker raised the issue with the Gulf News legal advice column who provided a legal opinion. None other reported.</v>
      </c>
      <c r="T523" t="str">
        <f t="shared" si="72"/>
        <v>x</v>
      </c>
      <c r="U523" t="str">
        <f t="shared" si="73"/>
        <v/>
      </c>
      <c r="V523" t="str">
        <f t="shared" si="74"/>
        <v/>
      </c>
      <c r="W523" t="str">
        <f t="shared" si="75"/>
        <v/>
      </c>
      <c r="X523" t="str">
        <f t="shared" si="76"/>
        <v>x</v>
      </c>
      <c r="Y523" t="str">
        <f t="shared" si="77"/>
        <v/>
      </c>
      <c r="Z523" t="str">
        <f t="shared" si="78"/>
        <v/>
      </c>
      <c r="AA523" s="1" t="str">
        <f t="shared" si="79"/>
        <v/>
      </c>
      <c r="AB523" s="19" t="str">
        <f t="shared" si="80"/>
        <v>Sector not reported/applicable</v>
      </c>
    </row>
    <row r="524" spans="1:28" x14ac:dyDescent="0.25">
      <c r="A524" s="1">
        <f>[1]Allegations!V527</f>
        <v>2664</v>
      </c>
      <c r="B524" t="str">
        <f>IF([1]Allegations!S527="Location unknown","Location unknown",VLOOKUP([1]Allegations!S527,[1]!map_alpha2[#Data],2,FALSE))</f>
        <v>United Arab Emirates</v>
      </c>
      <c r="C524" s="17">
        <f>IF([1]Allegations!U527="","",[1]Allegations!U527)</f>
        <v>44270</v>
      </c>
      <c r="D524" s="18" t="str">
        <f>IF([1]Allegations!B527="","",HYPERLINK([1]Allegations!B527))</f>
        <v>https://www.business-humanrights.org/en/latest-news/uae-employer-illegally-withholding-passports-atm-cards-as-worker-faces-visa-expiry/</v>
      </c>
      <c r="E524" t="str">
        <f>IF([1]Allegations!M527="","",[1]Allegations!M527)</f>
        <v>News outlet</v>
      </c>
      <c r="F524" t="str">
        <f>IF([1]Allegations!L527="","",[1]Allegations!L527)</f>
        <v>Migrant &amp; immigrant workers (Unknown Number - Unknown Location - Unknown Sector)</v>
      </c>
      <c r="G524" t="str">
        <f>IF([1]Allegations!T527="","",[1]Allegations!T527)</f>
        <v>Number unknown</v>
      </c>
      <c r="H524" t="str">
        <f>IF([1]Allegations!X527="","",[1]Allegations!X527)</f>
        <v>In March 2021, Gulf News featured a letter from a worker whose company was holding workers' passports, regularly deducted salaries and withheld ATM cards, and was withholding workers' pending salaries. The worker's visa was near expiry.</v>
      </c>
      <c r="I524" s="1" t="str">
        <f>IF([1]Allegations!K527="","",[1]Allegations!K527)</f>
        <v>Non-payment of Wages;Withholding Passports</v>
      </c>
      <c r="J524" t="str">
        <f>IF([1]Allegations!C527="","",[1]Allegations!C527)</f>
        <v/>
      </c>
      <c r="K524" t="str">
        <f>IF([1]Allegations!F527="","",[1]Allegations!F527)</f>
        <v/>
      </c>
      <c r="L524" t="str">
        <f>IF([1]Allegations!G527="","",[1]Allegations!G527)</f>
        <v/>
      </c>
      <c r="M524" t="str">
        <f>IF([1]Allegations!H527="","",[1]Allegations!H527)</f>
        <v/>
      </c>
      <c r="N524" t="str">
        <f>IF([1]Allegations!I527="","",[1]Allegations!I527)</f>
        <v/>
      </c>
      <c r="O524" s="1" t="str">
        <f>IF([1]Allegations!J527="","",[1]Allegations!J527)</f>
        <v>Not Reported (Employer - Sector not reported/applicable)</v>
      </c>
      <c r="P524" t="str">
        <f>IF([1]Allegations!N527="","",[1]Allegations!N527)</f>
        <v>No</v>
      </c>
      <c r="Q524" t="str">
        <f>IF([1]Allegations!O527="","",[1]Allegations!O527)</f>
        <v/>
      </c>
      <c r="R524" s="18" t="str">
        <f>IF(AND([1]Allegations!R527="",[1]Allegations!P527=""),"",IF(AND(NOT([1]Allegations!R527=""),[1]Allegations!P527=""),HYPERLINK([1]Allegations!R527),HYPERLINK([1]Allegations!P527)))</f>
        <v/>
      </c>
      <c r="S524" s="1" t="str">
        <f>IF([1]Allegations!Q527="","",[1]Allegations!Q527)</f>
        <v>The workers filed a case in the labour court and were waiting to receive their owed dues from the employer as well as their passport.s</v>
      </c>
      <c r="T524" t="str">
        <f t="shared" si="72"/>
        <v>x</v>
      </c>
      <c r="U524" t="str">
        <f t="shared" si="73"/>
        <v>x</v>
      </c>
      <c r="V524" t="str">
        <f t="shared" si="74"/>
        <v/>
      </c>
      <c r="W524" t="str">
        <f t="shared" si="75"/>
        <v/>
      </c>
      <c r="X524" t="str">
        <f t="shared" si="76"/>
        <v/>
      </c>
      <c r="Y524" t="str">
        <f t="shared" si="77"/>
        <v/>
      </c>
      <c r="Z524" t="str">
        <f t="shared" si="78"/>
        <v/>
      </c>
      <c r="AA524" s="1" t="str">
        <f t="shared" si="79"/>
        <v/>
      </c>
      <c r="AB524" s="19" t="str">
        <f t="shared" si="80"/>
        <v>Sector not reported/applicable</v>
      </c>
    </row>
    <row r="525" spans="1:28" x14ac:dyDescent="0.25">
      <c r="A525" s="1">
        <f>[1]Allegations!V528</f>
        <v>2662</v>
      </c>
      <c r="B525" t="str">
        <f>IF([1]Allegations!S528="Location unknown","Location unknown",VLOOKUP([1]Allegations!S528,[1]!map_alpha2[#Data],2,FALSE))</f>
        <v>Bahrain</v>
      </c>
      <c r="C525" s="17">
        <f>IF([1]Allegations!U528="","",[1]Allegations!U528)</f>
        <v>44152</v>
      </c>
      <c r="D525" s="18" t="str">
        <f>IF([1]Allegations!B528="","",HYPERLINK([1]Allegations!B528))</f>
        <v>https://www.business-humanrights.org/en/latest-news/bahrain-deceased-migrant-workers-family-obtain-compensation-from-crown-electromechanical/</v>
      </c>
      <c r="E525" t="str">
        <f>IF([1]Allegations!M528="","",[1]Allegations!M528)</f>
        <v>News outlet</v>
      </c>
      <c r="F525" t="str">
        <f>IF([1]Allegations!L528="","",[1]Allegations!L528)</f>
        <v>Migrant &amp; immigrant workers (4 - IN - Construction)</v>
      </c>
      <c r="G525">
        <f>IF([1]Allegations!T528="","",[1]Allegations!T528)</f>
        <v>4</v>
      </c>
      <c r="H525" t="str">
        <f>IF([1]Allegations!X528="","",[1]Allegations!X528)</f>
        <v>In November 2020, three workers died in a sewage tunnel in Bani Jamrah. In February 2021, the Public Prosecution jailed two company executives from the contracting company, stating that documentation proved a litany of health &amp; safety failings.
The three workers, all from India, were Rakesh Kumar, Debasis Sahoo and Mohammed Tausif Khan. They suffocated in a manhole due to a high concentration of methane gas. A fourth worker, Jag Mohan, survived.</v>
      </c>
      <c r="I525" s="1" t="str">
        <f>IF([1]Allegations!K528="","",[1]Allegations!K528)</f>
        <v>Deaths;Health: General (including workplace health &amp; safety);Injuries</v>
      </c>
      <c r="J525" t="str">
        <f>IF([1]Allegations!C528="","",[1]Allegations!C528)</f>
        <v>Crown Electro Mechanical Services (Unknown);MA Kharafi &amp; Sons (Unknown)</v>
      </c>
      <c r="K525" t="str">
        <f>IF([1]Allegations!F528="","",[1]Allegations!F528)</f>
        <v>Construction</v>
      </c>
      <c r="L525" t="str">
        <f>IF([1]Allegations!G528="","",[1]Allegations!G528)</f>
        <v/>
      </c>
      <c r="M525" t="str">
        <f>IF([1]Allegations!H528="","",[1]Allegations!H528)</f>
        <v/>
      </c>
      <c r="N525" t="str">
        <f>IF([1]Allegations!I528="","",[1]Allegations!I528)</f>
        <v/>
      </c>
      <c r="O525" s="1" t="str">
        <f>IF([1]Allegations!J528="","",[1]Allegations!J528)</f>
        <v/>
      </c>
      <c r="P525" t="str">
        <f>IF([1]Allegations!N528="","",[1]Allegations!N528)</f>
        <v>No</v>
      </c>
      <c r="Q525" t="str">
        <f>IF([1]Allegations!O528="","",[1]Allegations!O528)</f>
        <v/>
      </c>
      <c r="R525" s="18" t="str">
        <f>IF(AND([1]Allegations!R528="",[1]Allegations!P528=""),"",IF(AND(NOT([1]Allegations!R528=""),[1]Allegations!P528=""),HYPERLINK([1]Allegations!R528),HYPERLINK([1]Allegations!P528)))</f>
        <v/>
      </c>
      <c r="S525" s="1" t="str">
        <f>IF([1]Allegations!Q528="","",[1]Allegations!Q528)</f>
        <v>The court heard that the company failed to provide safety and security equipment, failed to verify workers' awareness of health and safety risks, and did not notify the government department ensuring standards were met. The court also acquitted an occupational safety officer who they found had "just obeyed the orders of his superiors".
 In April 2021, following a five month process of follow-up and engagement with the authorities in both Bahrain and India, Debasish Sahoo's family received USD30,000 in compensation from Crown Electromechanical, his employer.</v>
      </c>
      <c r="T525" t="str">
        <f t="shared" si="72"/>
        <v/>
      </c>
      <c r="U525" t="str">
        <f t="shared" si="73"/>
        <v/>
      </c>
      <c r="V525" t="str">
        <f t="shared" si="74"/>
        <v>x</v>
      </c>
      <c r="W525" t="str">
        <f t="shared" si="75"/>
        <v/>
      </c>
      <c r="X525" t="str">
        <f t="shared" si="76"/>
        <v/>
      </c>
      <c r="Y525" t="str">
        <f t="shared" si="77"/>
        <v/>
      </c>
      <c r="Z525" t="str">
        <f t="shared" si="78"/>
        <v>x</v>
      </c>
      <c r="AA525" s="1" t="str">
        <f t="shared" si="79"/>
        <v>x</v>
      </c>
      <c r="AB525" s="19" t="str">
        <f t="shared" si="80"/>
        <v>Construction</v>
      </c>
    </row>
    <row r="526" spans="1:28" x14ac:dyDescent="0.25">
      <c r="A526" s="1">
        <f>[1]Allegations!V529</f>
        <v>2651</v>
      </c>
      <c r="B526" t="str">
        <f>IF([1]Allegations!S529="Location unknown","Location unknown",VLOOKUP([1]Allegations!S529,[1]!map_alpha2[#Data],2,FALSE))</f>
        <v>United Arab Emirates</v>
      </c>
      <c r="C526" s="17">
        <f>IF([1]Allegations!U529="","",[1]Allegations!U529)</f>
        <v>44228</v>
      </c>
      <c r="D526" s="18" t="str">
        <f>IF([1]Allegations!B529="","",HYPERLINK([1]Allegations!B529))</f>
        <v>https://www.business-humanrights.org/en/latest-news/uae-300-commodore-workers-await-unpaid-wages-three-years-after-the-co-liquidated-despite-court-rulings-in-their-favour/</v>
      </c>
      <c r="E526" t="str">
        <f>IF([1]Allegations!M529="","",[1]Allegations!M529)</f>
        <v>NGO</v>
      </c>
      <c r="F526" t="str">
        <f>IF([1]Allegations!L529="","",[1]Allegations!L529)</f>
        <v>Migrant &amp; immigrant workers (129 - IN - Construction);Migrant &amp; immigrant workers (Unknown Number - BD - Construction);Migrant &amp; immigrant workers (Unknown Number - GB - Construction);Migrant &amp; immigrant workers (Unknown Number - PK - Construction);Migrant &amp; immigrant workers (Unknown Number - SY - Construction)</v>
      </c>
      <c r="G526">
        <f>IF([1]Allegations!T529="","",[1]Allegations!T529)</f>
        <v>5600</v>
      </c>
      <c r="H526" t="str">
        <f>IF([1]Allegations!X529="","",[1]Allegations!X529)</f>
        <v>Construction giant Commodore Contracting liquidated in August 2017, leaving 5,600 employees without owed wages. In 2018 a court ordered management to pay off the 5,000 labourers and 600 professionals who had remained in the labour camp. By January 2021, 300 workers remained in the labour camp having not received their dues; court rulings in their favour were not honoured.</v>
      </c>
      <c r="I526" s="1" t="str">
        <f>IF([1]Allegations!K529="","",[1]Allegations!K529)</f>
        <v>Non-payment of Wages</v>
      </c>
      <c r="J526" t="str">
        <f>IF([1]Allegations!C529="","",[1]Allegations!C529)</f>
        <v>Commodore Contracting Co. (Employer)</v>
      </c>
      <c r="K526" t="str">
        <f>IF([1]Allegations!F529="","",[1]Allegations!F529)</f>
        <v>Construction</v>
      </c>
      <c r="L526" t="str">
        <f>IF([1]Allegations!G529="","",[1]Allegations!G529)</f>
        <v/>
      </c>
      <c r="M526" t="str">
        <f>IF([1]Allegations!H529="","",[1]Allegations!H529)</f>
        <v/>
      </c>
      <c r="N526" t="str">
        <f>IF([1]Allegations!I529="","",[1]Allegations!I529)</f>
        <v/>
      </c>
      <c r="O526" s="1" t="str">
        <f>IF([1]Allegations!J529="","",[1]Allegations!J529)</f>
        <v/>
      </c>
      <c r="P526" t="str">
        <f>IF([1]Allegations!N529="","",[1]Allegations!N529)</f>
        <v>No</v>
      </c>
      <c r="Q526" t="str">
        <f>IF([1]Allegations!O529="","",[1]Allegations!O529)</f>
        <v/>
      </c>
      <c r="R526" s="18" t="str">
        <f>IF(AND([1]Allegations!R529="",[1]Allegations!P529=""),"",IF(AND(NOT([1]Allegations!R529=""),[1]Allegations!P529=""),HYPERLINK([1]Allegations!R529),HYPERLINK([1]Allegations!P529)))</f>
        <v/>
      </c>
      <c r="S526" s="1" t="str">
        <f>IF([1]Allegations!Q529="","",[1]Allegations!Q529)</f>
        <v>Workers tried to approach company management but did not receive a reply and took their complaint to the Labour authorities. Some workers received partial payments but were not paid in full and were in financial crisis. Some workers returned to their home countries and were still struggling to receive their owed wages, compensation or end-of-service benefits. three years after the company closed. Some workers were dependent on loans from friends and others returned to their homes with accumulated debts.</v>
      </c>
      <c r="T526" t="str">
        <f t="shared" si="72"/>
        <v>x</v>
      </c>
      <c r="U526" t="str">
        <f t="shared" si="73"/>
        <v/>
      </c>
      <c r="V526" t="str">
        <f t="shared" si="74"/>
        <v/>
      </c>
      <c r="W526" t="str">
        <f t="shared" si="75"/>
        <v/>
      </c>
      <c r="X526" t="str">
        <f t="shared" si="76"/>
        <v/>
      </c>
      <c r="Y526" t="str">
        <f t="shared" si="77"/>
        <v/>
      </c>
      <c r="Z526" t="str">
        <f t="shared" si="78"/>
        <v/>
      </c>
      <c r="AA526" s="1" t="str">
        <f t="shared" si="79"/>
        <v/>
      </c>
      <c r="AB526" s="19" t="str">
        <f t="shared" si="80"/>
        <v>Construction</v>
      </c>
    </row>
    <row r="527" spans="1:28" x14ac:dyDescent="0.25">
      <c r="A527" s="1">
        <f>[1]Allegations!V530</f>
        <v>2649</v>
      </c>
      <c r="B527" t="str">
        <f>IF([1]Allegations!S530="Location unknown","Location unknown",VLOOKUP([1]Allegations!S530,[1]!map_alpha2[#Data],2,FALSE))</f>
        <v>Bahrain</v>
      </c>
      <c r="C527" s="17">
        <f>IF([1]Allegations!U530="","",[1]Allegations!U530)</f>
        <v>44202</v>
      </c>
      <c r="D527" s="18" t="str">
        <f>IF([1]Allegations!B530="","",HYPERLINK([1]Allegations!B530))</f>
        <v>https://www.business-humanrights.org/en/latest-news/bahrain-asian-employee-receives-compensation-following-employers-false-allegations-of-embezzlement/</v>
      </c>
      <c r="E527" t="str">
        <f>IF([1]Allegations!M530="","",[1]Allegations!M530)</f>
        <v>News outlet</v>
      </c>
      <c r="F527" t="str">
        <f>IF([1]Allegations!L530="","",[1]Allegations!L530)</f>
        <v>Migrant &amp; immigrant workers (1 - Asia &amp; Pacific - Unknown Sector)</v>
      </c>
      <c r="G527">
        <f>IF([1]Allegations!T530="","",[1]Allegations!T530)</f>
        <v>1</v>
      </c>
      <c r="H527" t="str">
        <f>IF([1]Allegations!X530="","",[1]Allegations!X530)</f>
        <v>An Asian employee alleged that he had been arbitrarily terminated by his employer after seven years' employment. He did not receive his dues when he was fired.</v>
      </c>
      <c r="I527" s="1" t="str">
        <f>IF([1]Allegations!K530="","",[1]Allegations!K530)</f>
        <v>Non-payment of Wages;Unfair Dismissal</v>
      </c>
      <c r="J527" t="str">
        <f>IF([1]Allegations!C530="","",[1]Allegations!C530)</f>
        <v/>
      </c>
      <c r="K527" t="str">
        <f>IF([1]Allegations!F530="","",[1]Allegations!F530)</f>
        <v/>
      </c>
      <c r="L527" t="str">
        <f>IF([1]Allegations!G530="","",[1]Allegations!G530)</f>
        <v/>
      </c>
      <c r="M527" t="str">
        <f>IF([1]Allegations!H530="","",[1]Allegations!H530)</f>
        <v/>
      </c>
      <c r="N527" t="str">
        <f>IF([1]Allegations!I530="","",[1]Allegations!I530)</f>
        <v/>
      </c>
      <c r="O527" s="1" t="str">
        <f>IF([1]Allegations!J530="","",[1]Allegations!J530)</f>
        <v>Not Reported (Employer - Sector not reported/applicable)</v>
      </c>
      <c r="P527" t="str">
        <f>IF([1]Allegations!N530="","",[1]Allegations!N530)</f>
        <v>No</v>
      </c>
      <c r="Q527" t="str">
        <f>IF([1]Allegations!O530="","",[1]Allegations!O530)</f>
        <v/>
      </c>
      <c r="R527" s="18" t="str">
        <f>IF(AND([1]Allegations!R530="",[1]Allegations!P530=""),"",IF(AND(NOT([1]Allegations!R530=""),[1]Allegations!P530=""),HYPERLINK([1]Allegations!R530),HYPERLINK([1]Allegations!P530)))</f>
        <v/>
      </c>
      <c r="S527" s="1" t="str">
        <f>IF([1]Allegations!Q530="","",[1]Allegations!Q530)</f>
        <v>The case went to court where the employer alleged that the employee had embezzled money. Documents provided by the company that were apparently signed by the employee relating his dismissal to the embezzlement were found to be false. The court ruled the worker had the right to compensation for termination.</v>
      </c>
      <c r="T527" t="str">
        <f t="shared" si="72"/>
        <v>x</v>
      </c>
      <c r="U527" t="str">
        <f t="shared" si="73"/>
        <v/>
      </c>
      <c r="V527" t="str">
        <f t="shared" si="74"/>
        <v/>
      </c>
      <c r="W527" t="str">
        <f t="shared" si="75"/>
        <v/>
      </c>
      <c r="X527" t="str">
        <f t="shared" si="76"/>
        <v/>
      </c>
      <c r="Y527" t="str">
        <f t="shared" si="77"/>
        <v/>
      </c>
      <c r="Z527" t="str">
        <f t="shared" si="78"/>
        <v/>
      </c>
      <c r="AA527" s="1" t="str">
        <f t="shared" si="79"/>
        <v/>
      </c>
      <c r="AB527" s="19" t="str">
        <f t="shared" si="80"/>
        <v>Sector not reported/applicable</v>
      </c>
    </row>
    <row r="528" spans="1:28" x14ac:dyDescent="0.25">
      <c r="A528" s="1">
        <f>[1]Allegations!V531</f>
        <v>2645</v>
      </c>
      <c r="B528" t="str">
        <f>IF([1]Allegations!S531="Location unknown","Location unknown",VLOOKUP([1]Allegations!S531,[1]!map_alpha2[#Data],2,FALSE))</f>
        <v>United Arab Emirates</v>
      </c>
      <c r="C528" s="17">
        <f>IF([1]Allegations!U531="","",[1]Allegations!U531)</f>
        <v>44214</v>
      </c>
      <c r="D528" s="18" t="str">
        <f>IF([1]Allegations!B531="","",HYPERLINK([1]Allegations!B531))</f>
        <v>https://www.business-humanrights.org/en/latest-news/g4s-faces-calls-to-repay-fees-paid-by-migrant-workers-to-recruitment-agents-for-jobs-in-gulf-states-conflict-zones-includes-co-comments/</v>
      </c>
      <c r="E528" t="str">
        <f>IF([1]Allegations!M531="","",[1]Allegations!M531)</f>
        <v>News outlet</v>
      </c>
      <c r="F528" t="str">
        <f>IF([1]Allegations!L531="","",[1]Allegations!L531)</f>
        <v>Migrant &amp; immigrant workers (Unknown Number - Africa - Security companies);Migrant &amp; immigrant workers (Unknown Number - Asia &amp; Pacific - Security companies);Migrant &amp; immigrant workers (Unknown Number - LK - Security companies);Migrant &amp; immigrant workers (Unknown Number - NP - Security companies);Migrant &amp; immigrant workers (Unknown Number - UG - Security companies)</v>
      </c>
      <c r="G528" t="str">
        <f>IF([1]Allegations!T531="","",[1]Allegations!T531)</f>
        <v>Number unknown</v>
      </c>
      <c r="H528" t="str">
        <f>IF([1]Allegations!X531="","",[1]Allegations!X531)</f>
        <v>A Guardian investigation in January 2021 alleged multiple instances of recruitment fees being charged to migrant workers for security company G4S in the UAE. From interviews with 28 workers from south Asia and east Africa in Dubai, the paper reported that all had been forced to pay recruiters in their home countries with the average fee being £936. Many had had to borrow money or sell family land to raise the sum. Although workers paid fees to the recruiters not directly to G4S, one worker said G4S was 100% aware this was happening.</v>
      </c>
      <c r="I528" s="1" t="str">
        <f>IF([1]Allegations!K531="","",[1]Allegations!K531)</f>
        <v>Recruitment Fees</v>
      </c>
      <c r="J528" t="str">
        <f>IF([1]Allegations!C531="","",[1]Allegations!C531)</f>
        <v>G4S (Employer)</v>
      </c>
      <c r="K528" t="str">
        <f>IF([1]Allegations!F531="","",[1]Allegations!F531)</f>
        <v>Security companies</v>
      </c>
      <c r="L528" t="str">
        <f>IF([1]Allegations!G531="","",[1]Allegations!G531)</f>
        <v/>
      </c>
      <c r="M528" t="str">
        <f>IF([1]Allegations!H531="","",[1]Allegations!H531)</f>
        <v/>
      </c>
      <c r="N528" t="str">
        <f>IF([1]Allegations!I531="","",[1]Allegations!I531)</f>
        <v/>
      </c>
      <c r="O528" s="1" t="str">
        <f>IF([1]Allegations!J531="","",[1]Allegations!J531)</f>
        <v/>
      </c>
      <c r="P528" t="str">
        <f>IF([1]Allegations!N531="","",[1]Allegations!N531)</f>
        <v>No</v>
      </c>
      <c r="Q528" t="str">
        <f>IF([1]Allegations!O531="","",[1]Allegations!O531)</f>
        <v/>
      </c>
      <c r="R528" s="18" t="str">
        <f>IF(AND([1]Allegations!R531="",[1]Allegations!P531=""),"",IF(AND(NOT([1]Allegations!R531=""),[1]Allegations!P531=""),HYPERLINK([1]Allegations!R531),HYPERLINK([1]Allegations!P531)))</f>
        <v/>
      </c>
      <c r="S528" s="1" t="str">
        <f>IF([1]Allegations!Q531="","",[1]Allegations!Q531)</f>
        <v>G4S told the Guardian it had moved to a direct hiring model in the UAE and when it does use recruitment agents it selects them using a code of conduct which includes not charging migrant workers fees.</v>
      </c>
      <c r="T528" t="str">
        <f t="shared" si="72"/>
        <v>x</v>
      </c>
      <c r="U528" t="str">
        <f t="shared" si="73"/>
        <v/>
      </c>
      <c r="V528" t="str">
        <f t="shared" si="74"/>
        <v/>
      </c>
      <c r="W528" t="str">
        <f t="shared" si="75"/>
        <v/>
      </c>
      <c r="X528" t="str">
        <f t="shared" si="76"/>
        <v/>
      </c>
      <c r="Y528" t="str">
        <f t="shared" si="77"/>
        <v/>
      </c>
      <c r="Z528" t="str">
        <f t="shared" si="78"/>
        <v/>
      </c>
      <c r="AA528" s="1" t="str">
        <f t="shared" si="79"/>
        <v/>
      </c>
      <c r="AB528" s="19" t="str">
        <f t="shared" si="80"/>
        <v>Security companies</v>
      </c>
    </row>
    <row r="529" spans="1:28" x14ac:dyDescent="0.25">
      <c r="A529" s="1">
        <f>[1]Allegations!V532</f>
        <v>2620</v>
      </c>
      <c r="B529" t="str">
        <f>IF([1]Allegations!S532="Location unknown","Location unknown",VLOOKUP([1]Allegations!S532,[1]!map_alpha2[#Data],2,FALSE))</f>
        <v>Qatar</v>
      </c>
      <c r="C529" s="17">
        <f>IF([1]Allegations!U532="","",[1]Allegations!U532)</f>
        <v>43952</v>
      </c>
      <c r="D529" s="18" t="str">
        <f>IF([1]Allegations!B532="","",HYPERLINK([1]Allegations!B532))</f>
        <v>https://www.business-humanrights.org/en/latest-news/the-cost-of-contagion-the-consequences-of-covid-19-for-migrant-workers-in-the-gulf-2/</v>
      </c>
      <c r="E529" t="str">
        <f>IF([1]Allegations!M532="","",[1]Allegations!M532)</f>
        <v>NGO</v>
      </c>
      <c r="F529" t="str">
        <f>IF([1]Allegations!L532="","",[1]Allegations!L532)</f>
        <v>Migrant &amp; immigrant workers (Unknown Number - NP - Hospitality)</v>
      </c>
      <c r="G529">
        <f>IF([1]Allegations!T532="","",[1]Allegations!T532)</f>
        <v>1</v>
      </c>
      <c r="H529" t="str">
        <f>IF([1]Allegations!X532="","",[1]Allegations!X532)</f>
        <v>In November 2020, NGO Equidem launched a report highlighting the impact of COVID-19 on migrant workers in Saudi Arabia, Qatar and UAE, based on 206 interviews with workers. A Nepalese national working for Moustafa Mohmoud Service Contracting and Hospitality (a hospitality labour supply company) reported that she has been subject to verbal abuse after she quit over poor working conditions. She says that the employer has to provide accomodation under the law but are abusing her to get her to leave.</v>
      </c>
      <c r="I529" s="1" t="str">
        <f>IF([1]Allegations!K532="","",[1]Allegations!K532)</f>
        <v>Intimidation &amp; Threats;Precarious/unsuitable living conditions;Right to food</v>
      </c>
      <c r="J529" t="str">
        <f>IF([1]Allegations!C532="","",[1]Allegations!C532)</f>
        <v>Moustafa Mohmoud Service Contracting &amp; Hospitality (Employer)</v>
      </c>
      <c r="K529" t="str">
        <f>IF([1]Allegations!F532="","",[1]Allegations!F532)</f>
        <v>Hospitality</v>
      </c>
      <c r="L529" t="str">
        <f>IF([1]Allegations!G532="","",[1]Allegations!G532)</f>
        <v/>
      </c>
      <c r="M529" t="str">
        <f>IF([1]Allegations!H532="","",[1]Allegations!H532)</f>
        <v/>
      </c>
      <c r="N529" t="str">
        <f>IF([1]Allegations!I532="","",[1]Allegations!I532)</f>
        <v/>
      </c>
      <c r="O529" s="1" t="str">
        <f>IF([1]Allegations!J532="","",[1]Allegations!J532)</f>
        <v/>
      </c>
      <c r="P529" t="str">
        <f>IF([1]Allegations!N532="","",[1]Allegations!N532)</f>
        <v>No</v>
      </c>
      <c r="Q529" t="str">
        <f>IF([1]Allegations!O532="","",[1]Allegations!O532)</f>
        <v/>
      </c>
      <c r="R529" s="18" t="str">
        <f>IF(AND([1]Allegations!R532="",[1]Allegations!P532=""),"",IF(AND(NOT([1]Allegations!R532=""),[1]Allegations!P532=""),HYPERLINK([1]Allegations!R532),HYPERLINK([1]Allegations!P532)))</f>
        <v/>
      </c>
      <c r="S529" s="1" t="str">
        <f>IF([1]Allegations!Q532="","",[1]Allegations!Q532)</f>
        <v>None reported.</v>
      </c>
      <c r="T529" t="str">
        <f t="shared" si="72"/>
        <v/>
      </c>
      <c r="U529" t="str">
        <f t="shared" si="73"/>
        <v/>
      </c>
      <c r="V529" t="str">
        <f t="shared" si="74"/>
        <v/>
      </c>
      <c r="W529" t="str">
        <f t="shared" si="75"/>
        <v>x</v>
      </c>
      <c r="X529" t="str">
        <f t="shared" si="76"/>
        <v>x</v>
      </c>
      <c r="Y529" t="str">
        <f t="shared" si="77"/>
        <v/>
      </c>
      <c r="Z529" t="str">
        <f t="shared" si="78"/>
        <v/>
      </c>
      <c r="AA529" s="1" t="str">
        <f t="shared" si="79"/>
        <v/>
      </c>
      <c r="AB529" s="19" t="str">
        <f t="shared" si="80"/>
        <v>Hospitality</v>
      </c>
    </row>
    <row r="530" spans="1:28" x14ac:dyDescent="0.25">
      <c r="A530" s="1">
        <f>[1]Allegations!V533</f>
        <v>2615</v>
      </c>
      <c r="B530" t="str">
        <f>IF([1]Allegations!S533="Location unknown","Location unknown",VLOOKUP([1]Allegations!S533,[1]!map_alpha2[#Data],2,FALSE))</f>
        <v>United Arab Emirates</v>
      </c>
      <c r="C530" s="17">
        <f>IF([1]Allegations!U533="","",[1]Allegations!U533)</f>
        <v>44013</v>
      </c>
      <c r="D530" s="18" t="str">
        <f>IF([1]Allegations!B533="","",HYPERLINK([1]Allegations!B533))</f>
        <v>https://www.business-humanrights.org/en/latest-news/the-cost-of-contagion-the-consequences-of-covid-19-for-migrant-workers-in-the-gulf-2/</v>
      </c>
      <c r="E530" t="str">
        <f>IF([1]Allegations!M533="","",[1]Allegations!M533)</f>
        <v>NGO</v>
      </c>
      <c r="F530" t="str">
        <f>IF([1]Allegations!L533="","",[1]Allegations!L533)</f>
        <v>Migrant &amp; immigrant workers (1 - Unknown Location - Unknown Sector)</v>
      </c>
      <c r="G530">
        <f>IF([1]Allegations!T533="","",[1]Allegations!T533)</f>
        <v>1</v>
      </c>
      <c r="H530" t="str">
        <f>IF([1]Allegations!X533="","",[1]Allegations!X533)</f>
        <v>In November 2020, NGO Equidem launched a report highlighting the impact of COVID-19 on migrant workers in Saudi Arabia, Qatar and UAE, based on 206 interviews with workers. One worker told Equidem that he had to pay a "requirement fee" for which he had to take out a loan. Without income he was struggling to pay back the loan or buy food.</v>
      </c>
      <c r="I530" s="1" t="str">
        <f>IF([1]Allegations!K533="","",[1]Allegations!K533)</f>
        <v>Recruitment Fees;Right to food</v>
      </c>
      <c r="J530" t="str">
        <f>IF([1]Allegations!C533="","",[1]Allegations!C533)</f>
        <v/>
      </c>
      <c r="K530" t="str">
        <f>IF([1]Allegations!F533="","",[1]Allegations!F533)</f>
        <v/>
      </c>
      <c r="L530" t="str">
        <f>IF([1]Allegations!G533="","",[1]Allegations!G533)</f>
        <v/>
      </c>
      <c r="M530" t="str">
        <f>IF([1]Allegations!H533="","",[1]Allegations!H533)</f>
        <v/>
      </c>
      <c r="N530" t="str">
        <f>IF([1]Allegations!I533="","",[1]Allegations!I533)</f>
        <v/>
      </c>
      <c r="O530" s="1" t="str">
        <f>IF([1]Allegations!J533="","",[1]Allegations!J533)</f>
        <v>Not Reported (Employer - Sector not reported/applicable)</v>
      </c>
      <c r="P530" t="str">
        <f>IF([1]Allegations!N533="","",[1]Allegations!N533)</f>
        <v>No</v>
      </c>
      <c r="Q530" t="str">
        <f>IF([1]Allegations!O533="","",[1]Allegations!O533)</f>
        <v/>
      </c>
      <c r="R530" s="18" t="str">
        <f>IF(AND([1]Allegations!R533="",[1]Allegations!P533=""),"",IF(AND(NOT([1]Allegations!R533=""),[1]Allegations!P533=""),HYPERLINK([1]Allegations!R533),HYPERLINK([1]Allegations!P533)))</f>
        <v/>
      </c>
      <c r="S530" s="1" t="str">
        <f>IF([1]Allegations!Q533="","",[1]Allegations!Q533)</f>
        <v>None reported.</v>
      </c>
      <c r="T530" t="str">
        <f t="shared" si="72"/>
        <v>x</v>
      </c>
      <c r="U530" t="str">
        <f t="shared" si="73"/>
        <v/>
      </c>
      <c r="V530" t="str">
        <f t="shared" si="74"/>
        <v/>
      </c>
      <c r="W530" t="str">
        <f t="shared" si="75"/>
        <v>x</v>
      </c>
      <c r="X530" t="str">
        <f t="shared" si="76"/>
        <v/>
      </c>
      <c r="Y530" t="str">
        <f t="shared" si="77"/>
        <v/>
      </c>
      <c r="Z530" t="str">
        <f t="shared" si="78"/>
        <v/>
      </c>
      <c r="AA530" s="1" t="str">
        <f t="shared" si="79"/>
        <v/>
      </c>
      <c r="AB530" s="19" t="str">
        <f t="shared" si="80"/>
        <v>Sector not reported/applicable</v>
      </c>
    </row>
    <row r="531" spans="1:28" x14ac:dyDescent="0.25">
      <c r="A531" s="1">
        <f>[1]Allegations!V534</f>
        <v>2608</v>
      </c>
      <c r="B531" t="str">
        <f>IF([1]Allegations!S534="Location unknown","Location unknown",VLOOKUP([1]Allegations!S534,[1]!map_alpha2[#Data],2,FALSE))</f>
        <v>United Arab Emirates</v>
      </c>
      <c r="C531" s="17">
        <f>IF([1]Allegations!U534="","",[1]Allegations!U534)</f>
        <v>44013</v>
      </c>
      <c r="D531" s="18" t="str">
        <f>IF([1]Allegations!B534="","",HYPERLINK([1]Allegations!B534))</f>
        <v>https://www.business-humanrights.org/en/latest-news/the-cost-of-contagion-the-consequences-of-covid-19-for-migrant-workers-in-the-gulf-2/</v>
      </c>
      <c r="E531" t="str">
        <f>IF([1]Allegations!M534="","",[1]Allegations!M534)</f>
        <v>NGO</v>
      </c>
      <c r="F531" t="str">
        <f>IF([1]Allegations!L534="","",[1]Allegations!L534)</f>
        <v>Migrant &amp; immigrant workers (Unknown Number - Unknown Location - Unknown Sector)</v>
      </c>
      <c r="G531" t="str">
        <f>IF([1]Allegations!T534="","",[1]Allegations!T534)</f>
        <v>Number unknown</v>
      </c>
      <c r="H531" t="str">
        <f>IF([1]Allegations!X534="","",[1]Allegations!X534)</f>
        <v>In November 2020, NGO Equidem launched a report highlighting the impact of COVID-19 on migrant workers in Saudi Arabia, Qatar and UAE, based on 206 interviews with workers. One worker reported that the company does not give medical leave and deducts salary if workers take sick leave.</v>
      </c>
      <c r="I531" s="1" t="str">
        <f>IF([1]Allegations!K534="","",[1]Allegations!K534)</f>
        <v>Health: General (including workplace health &amp; safety);Non-payment of Wages</v>
      </c>
      <c r="J531" t="str">
        <f>IF([1]Allegations!C534="","",[1]Allegations!C534)</f>
        <v/>
      </c>
      <c r="K531" t="str">
        <f>IF([1]Allegations!F534="","",[1]Allegations!F534)</f>
        <v/>
      </c>
      <c r="L531" t="str">
        <f>IF([1]Allegations!G534="","",[1]Allegations!G534)</f>
        <v/>
      </c>
      <c r="M531" t="str">
        <f>IF([1]Allegations!H534="","",[1]Allegations!H534)</f>
        <v/>
      </c>
      <c r="N531" t="str">
        <f>IF([1]Allegations!I534="","",[1]Allegations!I534)</f>
        <v/>
      </c>
      <c r="O531" s="1" t="str">
        <f>IF([1]Allegations!J534="","",[1]Allegations!J534)</f>
        <v>Not Reported (Employer - Sector not reported/applicable)</v>
      </c>
      <c r="P531" t="str">
        <f>IF([1]Allegations!N534="","",[1]Allegations!N534)</f>
        <v>No</v>
      </c>
      <c r="Q531" t="str">
        <f>IF([1]Allegations!O534="","",[1]Allegations!O534)</f>
        <v/>
      </c>
      <c r="R531" s="18" t="str">
        <f>IF(AND([1]Allegations!R534="",[1]Allegations!P534=""),"",IF(AND(NOT([1]Allegations!R534=""),[1]Allegations!P534=""),HYPERLINK([1]Allegations!R534),HYPERLINK([1]Allegations!P534)))</f>
        <v/>
      </c>
      <c r="S531" s="1" t="str">
        <f>IF([1]Allegations!Q534="","",[1]Allegations!Q534)</f>
        <v>None reported.</v>
      </c>
      <c r="T531" t="str">
        <f t="shared" si="72"/>
        <v>x</v>
      </c>
      <c r="U531" t="str">
        <f t="shared" si="73"/>
        <v/>
      </c>
      <c r="V531" t="str">
        <f t="shared" si="74"/>
        <v>x</v>
      </c>
      <c r="W531" t="str">
        <f t="shared" si="75"/>
        <v/>
      </c>
      <c r="X531" t="str">
        <f t="shared" si="76"/>
        <v/>
      </c>
      <c r="Y531" t="str">
        <f t="shared" si="77"/>
        <v/>
      </c>
      <c r="Z531" t="str">
        <f t="shared" si="78"/>
        <v/>
      </c>
      <c r="AA531" s="1" t="str">
        <f t="shared" si="79"/>
        <v/>
      </c>
      <c r="AB531" s="19" t="str">
        <f t="shared" si="80"/>
        <v>Sector not reported/applicable</v>
      </c>
    </row>
    <row r="532" spans="1:28" x14ac:dyDescent="0.25">
      <c r="A532" s="1">
        <f>[1]Allegations!V535</f>
        <v>2607</v>
      </c>
      <c r="B532" t="str">
        <f>IF([1]Allegations!S535="Location unknown","Location unknown",VLOOKUP([1]Allegations!S535,[1]!map_alpha2[#Data],2,FALSE))</f>
        <v>United Arab Emirates</v>
      </c>
      <c r="C532" s="17">
        <f>IF([1]Allegations!U535="","",[1]Allegations!U535)</f>
        <v>44013</v>
      </c>
      <c r="D532" s="18" t="str">
        <f>IF([1]Allegations!B535="","",HYPERLINK([1]Allegations!B535))</f>
        <v>https://www.business-humanrights.org/en/latest-news/the-cost-of-contagion-the-consequences-of-covid-19-for-migrant-workers-in-the-gulf-2/</v>
      </c>
      <c r="E532" t="str">
        <f>IF([1]Allegations!M535="","",[1]Allegations!M535)</f>
        <v>NGO</v>
      </c>
      <c r="F532" t="str">
        <f>IF([1]Allegations!L535="","",[1]Allegations!L535)</f>
        <v>Migrant &amp; immigrant workers (Unknown Number - Unknown Location - Unknown Sector)</v>
      </c>
      <c r="G532" t="str">
        <f>IF([1]Allegations!T535="","",[1]Allegations!T535)</f>
        <v>Number unknown</v>
      </c>
      <c r="H532" t="str">
        <f>IF([1]Allegations!X535="","",[1]Allegations!X535)</f>
        <v>In November 2020, NGO Equidem launched a report highlighting the impact of COVID-19 on migrant workers in Saudi Arabia, Qatar and UAE, based on 206 interviews with workers. One worker reported that the company deducts workers' salary if they take sick leave.</v>
      </c>
      <c r="I532" s="1" t="str">
        <f>IF([1]Allegations!K535="","",[1]Allegations!K535)</f>
        <v>Health: General (including workplace health &amp; safety);Non-payment of Wages</v>
      </c>
      <c r="J532" t="str">
        <f>IF([1]Allegations!C535="","",[1]Allegations!C535)</f>
        <v/>
      </c>
      <c r="K532" t="str">
        <f>IF([1]Allegations!F535="","",[1]Allegations!F535)</f>
        <v/>
      </c>
      <c r="L532" t="str">
        <f>IF([1]Allegations!G535="","",[1]Allegations!G535)</f>
        <v/>
      </c>
      <c r="M532" t="str">
        <f>IF([1]Allegations!H535="","",[1]Allegations!H535)</f>
        <v/>
      </c>
      <c r="N532" t="str">
        <f>IF([1]Allegations!I535="","",[1]Allegations!I535)</f>
        <v/>
      </c>
      <c r="O532" s="1" t="str">
        <f>IF([1]Allegations!J535="","",[1]Allegations!J535)</f>
        <v>Not Reported (Employer - Sector not reported/applicable)</v>
      </c>
      <c r="P532" t="str">
        <f>IF([1]Allegations!N535="","",[1]Allegations!N535)</f>
        <v>No</v>
      </c>
      <c r="Q532" t="str">
        <f>IF([1]Allegations!O535="","",[1]Allegations!O535)</f>
        <v/>
      </c>
      <c r="R532" s="18" t="str">
        <f>IF(AND([1]Allegations!R535="",[1]Allegations!P535=""),"",IF(AND(NOT([1]Allegations!R535=""),[1]Allegations!P535=""),HYPERLINK([1]Allegations!R535),HYPERLINK([1]Allegations!P535)))</f>
        <v/>
      </c>
      <c r="S532" s="1" t="str">
        <f>IF([1]Allegations!Q535="","",[1]Allegations!Q535)</f>
        <v>None reported.</v>
      </c>
      <c r="T532" t="str">
        <f t="shared" si="72"/>
        <v>x</v>
      </c>
      <c r="U532" t="str">
        <f t="shared" si="73"/>
        <v/>
      </c>
      <c r="V532" t="str">
        <f t="shared" si="74"/>
        <v>x</v>
      </c>
      <c r="W532" t="str">
        <f t="shared" si="75"/>
        <v/>
      </c>
      <c r="X532" t="str">
        <f t="shared" si="76"/>
        <v/>
      </c>
      <c r="Y532" t="str">
        <f t="shared" si="77"/>
        <v/>
      </c>
      <c r="Z532" t="str">
        <f t="shared" si="78"/>
        <v/>
      </c>
      <c r="AA532" s="1" t="str">
        <f t="shared" si="79"/>
        <v/>
      </c>
      <c r="AB532" s="19" t="str">
        <f t="shared" si="80"/>
        <v>Sector not reported/applicable</v>
      </c>
    </row>
    <row r="533" spans="1:28" x14ac:dyDescent="0.25">
      <c r="A533" s="1">
        <f>[1]Allegations!V536</f>
        <v>2602</v>
      </c>
      <c r="B533" t="str">
        <f>IF([1]Allegations!S536="Location unknown","Location unknown",VLOOKUP([1]Allegations!S536,[1]!map_alpha2[#Data],2,FALSE))</f>
        <v>United Arab Emirates</v>
      </c>
      <c r="C533" s="17">
        <f>IF([1]Allegations!U536="","",[1]Allegations!U536)</f>
        <v>44013</v>
      </c>
      <c r="D533" s="18" t="str">
        <f>IF([1]Allegations!B536="","",HYPERLINK([1]Allegations!B536))</f>
        <v>https://www.business-humanrights.org/en/latest-news/the-cost-of-contagion-the-consequences-of-covid-19-for-migrant-workers-in-the-gulf-2/</v>
      </c>
      <c r="E533" t="str">
        <f>IF([1]Allegations!M536="","",[1]Allegations!M536)</f>
        <v>NGO</v>
      </c>
      <c r="F533" t="str">
        <f>IF([1]Allegations!L536="","",[1]Allegations!L536)</f>
        <v>Migrant &amp; immigrant workers (Unknown Number - Unknown Location - Unknown Sector)</v>
      </c>
      <c r="G533">
        <f>IF([1]Allegations!T536="","",[1]Allegations!T536)</f>
        <v>2000</v>
      </c>
      <c r="H533" t="str">
        <f>IF([1]Allegations!X536="","",[1]Allegations!X536)</f>
        <v>In November 2020, NGO Equidem launched a report highlighting the impact of COVID-19 on migrant workers in Saudi Arabia, Qatar and UAE, based on 206 interviews with workers.  One worker described how there were 2,000 workers in his labour camp and consequently a significant amount of crowding but the company had "done nothing to control the crowd or manage it in any way".</v>
      </c>
      <c r="I533" s="1" t="str">
        <f>IF([1]Allegations!K536="","",[1]Allegations!K536)</f>
        <v>Health: General (including workplace health &amp; safety);Precarious/unsuitable living conditions</v>
      </c>
      <c r="J533" t="str">
        <f>IF([1]Allegations!C536="","",[1]Allegations!C536)</f>
        <v/>
      </c>
      <c r="K533" t="str">
        <f>IF([1]Allegations!F536="","",[1]Allegations!F536)</f>
        <v/>
      </c>
      <c r="L533" t="str">
        <f>IF([1]Allegations!G536="","",[1]Allegations!G536)</f>
        <v/>
      </c>
      <c r="M533" t="str">
        <f>IF([1]Allegations!H536="","",[1]Allegations!H536)</f>
        <v/>
      </c>
      <c r="N533" t="str">
        <f>IF([1]Allegations!I536="","",[1]Allegations!I536)</f>
        <v/>
      </c>
      <c r="O533" s="1" t="str">
        <f>IF([1]Allegations!J536="","",[1]Allegations!J536)</f>
        <v>Not Reported (Employer - Sector not reported/applicable)</v>
      </c>
      <c r="P533" t="str">
        <f>IF([1]Allegations!N536="","",[1]Allegations!N536)</f>
        <v>No</v>
      </c>
      <c r="Q533" t="str">
        <f>IF([1]Allegations!O536="","",[1]Allegations!O536)</f>
        <v/>
      </c>
      <c r="R533" s="18" t="str">
        <f>IF(AND([1]Allegations!R536="",[1]Allegations!P536=""),"",IF(AND(NOT([1]Allegations!R536=""),[1]Allegations!P536=""),HYPERLINK([1]Allegations!R536),HYPERLINK([1]Allegations!P536)))</f>
        <v/>
      </c>
      <c r="S533" s="1" t="str">
        <f>IF([1]Allegations!Q536="","",[1]Allegations!Q536)</f>
        <v>None reported.</v>
      </c>
      <c r="T533" t="str">
        <f t="shared" si="72"/>
        <v/>
      </c>
      <c r="U533" t="str">
        <f t="shared" si="73"/>
        <v/>
      </c>
      <c r="V533" t="str">
        <f t="shared" si="74"/>
        <v>x</v>
      </c>
      <c r="W533" t="str">
        <f t="shared" si="75"/>
        <v>x</v>
      </c>
      <c r="X533" t="str">
        <f t="shared" si="76"/>
        <v/>
      </c>
      <c r="Y533" t="str">
        <f t="shared" si="77"/>
        <v/>
      </c>
      <c r="Z533" t="str">
        <f t="shared" si="78"/>
        <v/>
      </c>
      <c r="AA533" s="1" t="str">
        <f t="shared" si="79"/>
        <v/>
      </c>
      <c r="AB533" s="19" t="str">
        <f t="shared" si="80"/>
        <v>Sector not reported/applicable</v>
      </c>
    </row>
    <row r="534" spans="1:28" x14ac:dyDescent="0.25">
      <c r="A534" s="1">
        <f>[1]Allegations!V537</f>
        <v>2600</v>
      </c>
      <c r="B534" t="str">
        <f>IF([1]Allegations!S537="Location unknown","Location unknown",VLOOKUP([1]Allegations!S537,[1]!map_alpha2[#Data],2,FALSE))</f>
        <v>United Arab Emirates</v>
      </c>
      <c r="C534" s="17">
        <f>IF([1]Allegations!U537="","",[1]Allegations!U537)</f>
        <v>44013</v>
      </c>
      <c r="D534" s="18" t="str">
        <f>IF([1]Allegations!B537="","",HYPERLINK([1]Allegations!B537))</f>
        <v>https://www.business-humanrights.org/en/latest-news/the-cost-of-contagion-the-consequences-of-covid-19-for-migrant-workers-in-the-gulf-2/</v>
      </c>
      <c r="E534" t="str">
        <f>IF([1]Allegations!M537="","",[1]Allegations!M537)</f>
        <v>NGO</v>
      </c>
      <c r="F534" t="str">
        <f>IF([1]Allegations!L537="","",[1]Allegations!L537)</f>
        <v>Migrant &amp; immigrant workers (Unknown Number - Unknown Location - Hotel)</v>
      </c>
      <c r="G534">
        <f>IF([1]Allegations!T537="","",[1]Allegations!T537)</f>
        <v>10</v>
      </c>
      <c r="H534" t="str">
        <f>IF([1]Allegations!X537="","",[1]Allegations!X537)</f>
        <v>In November 2020, NGO Equidem launched a report highlighting the impact of COVID-19 on migrant workers in Saudi Arabia, Qatar and UAE, based on 206 interviews with workers.  One worker described living in extremely cramped living conditions provided by the hotel where they worked. Living with 10 people in one room it was impossible to social distance.</v>
      </c>
      <c r="I534" s="1" t="str">
        <f>IF([1]Allegations!K537="","",[1]Allegations!K537)</f>
        <v>Health: General (including workplace health &amp; safety);Precarious/unsuitable living conditions</v>
      </c>
      <c r="J534" t="str">
        <f>IF([1]Allegations!C537="","",[1]Allegations!C537)</f>
        <v/>
      </c>
      <c r="K534" t="str">
        <f>IF([1]Allegations!F537="","",[1]Allegations!F537)</f>
        <v/>
      </c>
      <c r="L534" t="str">
        <f>IF([1]Allegations!G537="","",[1]Allegations!G537)</f>
        <v/>
      </c>
      <c r="M534" t="str">
        <f>IF([1]Allegations!H537="","",[1]Allegations!H537)</f>
        <v/>
      </c>
      <c r="N534" t="str">
        <f>IF([1]Allegations!I537="","",[1]Allegations!I537)</f>
        <v/>
      </c>
      <c r="O534" s="1" t="str">
        <f>IF([1]Allegations!J537="","",[1]Allegations!J537)</f>
        <v>Not Reported (Employer - Sector not reported/applicable)</v>
      </c>
      <c r="P534" t="str">
        <f>IF([1]Allegations!N537="","",[1]Allegations!N537)</f>
        <v>No</v>
      </c>
      <c r="Q534" t="str">
        <f>IF([1]Allegations!O537="","",[1]Allegations!O537)</f>
        <v/>
      </c>
      <c r="R534" s="18" t="str">
        <f>IF(AND([1]Allegations!R537="",[1]Allegations!P537=""),"",IF(AND(NOT([1]Allegations!R537=""),[1]Allegations!P537=""),HYPERLINK([1]Allegations!R537),HYPERLINK([1]Allegations!P537)))</f>
        <v/>
      </c>
      <c r="S534" s="1" t="str">
        <f>IF([1]Allegations!Q537="","",[1]Allegations!Q537)</f>
        <v>None reported.</v>
      </c>
      <c r="T534" t="str">
        <f t="shared" si="72"/>
        <v/>
      </c>
      <c r="U534" t="str">
        <f t="shared" si="73"/>
        <v/>
      </c>
      <c r="V534" t="str">
        <f t="shared" si="74"/>
        <v>x</v>
      </c>
      <c r="W534" t="str">
        <f t="shared" si="75"/>
        <v>x</v>
      </c>
      <c r="X534" t="str">
        <f t="shared" si="76"/>
        <v/>
      </c>
      <c r="Y534" t="str">
        <f t="shared" si="77"/>
        <v/>
      </c>
      <c r="Z534" t="str">
        <f t="shared" si="78"/>
        <v/>
      </c>
      <c r="AA534" s="1" t="str">
        <f t="shared" si="79"/>
        <v/>
      </c>
      <c r="AB534" s="19" t="str">
        <f t="shared" si="80"/>
        <v>Sector not reported/applicable</v>
      </c>
    </row>
    <row r="535" spans="1:28" x14ac:dyDescent="0.25">
      <c r="A535" s="1">
        <f>[1]Allegations!V538</f>
        <v>2599</v>
      </c>
      <c r="B535" t="str">
        <f>IF([1]Allegations!S538="Location unknown","Location unknown",VLOOKUP([1]Allegations!S538,[1]!map_alpha2[#Data],2,FALSE))</f>
        <v>United Arab Emirates</v>
      </c>
      <c r="C535" s="17">
        <f>IF([1]Allegations!U538="","",[1]Allegations!U538)</f>
        <v>44013</v>
      </c>
      <c r="D535" s="18" t="str">
        <f>IF([1]Allegations!B538="","",HYPERLINK([1]Allegations!B538))</f>
        <v>https://www.business-humanrights.org/en/latest-news/the-cost-of-contagion-the-consequences-of-covid-19-for-migrant-workers-in-the-gulf-2/</v>
      </c>
      <c r="E535" t="str">
        <f>IF([1]Allegations!M538="","",[1]Allegations!M538)</f>
        <v>NGO</v>
      </c>
      <c r="F535" t="str">
        <f>IF([1]Allegations!L538="","",[1]Allegations!L538)</f>
        <v>Migrant &amp; immigrant workers (Unknown Number - Unknown Location - Unknown Sector)</v>
      </c>
      <c r="G535">
        <f>IF([1]Allegations!T538="","",[1]Allegations!T538)</f>
        <v>450</v>
      </c>
      <c r="H535" t="str">
        <f>IF([1]Allegations!X538="","",[1]Allegations!X538)</f>
        <v>In November 2020, NGO Equidem launched a report highlighting the impact of COVID-19 on migrant workers in Saudi Arabia, Qatar and UAE, based on 206 interviews with workers.  One worker described living in extremely cramped living conditions. People do not follow social distancing measures and the company did not provide sanitisers or masks.</v>
      </c>
      <c r="I535" s="1" t="str">
        <f>IF([1]Allegations!K538="","",[1]Allegations!K538)</f>
        <v>Health: General (including workplace health &amp; safety);Precarious/unsuitable living conditions</v>
      </c>
      <c r="J535" t="str">
        <f>IF([1]Allegations!C538="","",[1]Allegations!C538)</f>
        <v/>
      </c>
      <c r="K535" t="str">
        <f>IF([1]Allegations!F538="","",[1]Allegations!F538)</f>
        <v/>
      </c>
      <c r="L535" t="str">
        <f>IF([1]Allegations!G538="","",[1]Allegations!G538)</f>
        <v/>
      </c>
      <c r="M535" t="str">
        <f>IF([1]Allegations!H538="","",[1]Allegations!H538)</f>
        <v/>
      </c>
      <c r="N535" t="str">
        <f>IF([1]Allegations!I538="","",[1]Allegations!I538)</f>
        <v/>
      </c>
      <c r="O535" s="1" t="str">
        <f>IF([1]Allegations!J538="","",[1]Allegations!J538)</f>
        <v>Not Reported (Employer - Sector not reported/applicable)</v>
      </c>
      <c r="P535" t="str">
        <f>IF([1]Allegations!N538="","",[1]Allegations!N538)</f>
        <v>No</v>
      </c>
      <c r="Q535" t="str">
        <f>IF([1]Allegations!O538="","",[1]Allegations!O538)</f>
        <v/>
      </c>
      <c r="R535" s="18" t="str">
        <f>IF(AND([1]Allegations!R538="",[1]Allegations!P538=""),"",IF(AND(NOT([1]Allegations!R538=""),[1]Allegations!P538=""),HYPERLINK([1]Allegations!R538),HYPERLINK([1]Allegations!P538)))</f>
        <v/>
      </c>
      <c r="S535" s="1" t="str">
        <f>IF([1]Allegations!Q538="","",[1]Allegations!Q538)</f>
        <v>None reported.</v>
      </c>
      <c r="T535" t="str">
        <f t="shared" si="72"/>
        <v/>
      </c>
      <c r="U535" t="str">
        <f t="shared" si="73"/>
        <v/>
      </c>
      <c r="V535" t="str">
        <f t="shared" si="74"/>
        <v>x</v>
      </c>
      <c r="W535" t="str">
        <f t="shared" si="75"/>
        <v>x</v>
      </c>
      <c r="X535" t="str">
        <f t="shared" si="76"/>
        <v/>
      </c>
      <c r="Y535" t="str">
        <f t="shared" si="77"/>
        <v/>
      </c>
      <c r="Z535" t="str">
        <f t="shared" si="78"/>
        <v/>
      </c>
      <c r="AA535" s="1" t="str">
        <f t="shared" si="79"/>
        <v/>
      </c>
      <c r="AB535" s="19" t="str">
        <f t="shared" si="80"/>
        <v>Sector not reported/applicable</v>
      </c>
    </row>
    <row r="536" spans="1:28" x14ac:dyDescent="0.25">
      <c r="A536" s="1">
        <f>[1]Allegations!V539</f>
        <v>2598</v>
      </c>
      <c r="B536" t="str">
        <f>IF([1]Allegations!S539="Location unknown","Location unknown",VLOOKUP([1]Allegations!S539,[1]!map_alpha2[#Data],2,FALSE))</f>
        <v>Qatar</v>
      </c>
      <c r="C536" s="17">
        <f>IF([1]Allegations!U539="","",[1]Allegations!U539)</f>
        <v>44013</v>
      </c>
      <c r="D536" s="18" t="str">
        <f>IF([1]Allegations!B539="","",HYPERLINK([1]Allegations!B539))</f>
        <v>https://www.business-humanrights.org/en/latest-news/the-cost-of-contagion-the-consequences-of-covid-19-for-migrant-workers-in-the-gulf-2/</v>
      </c>
      <c r="E536" t="str">
        <f>IF([1]Allegations!M539="","",[1]Allegations!M539)</f>
        <v>News outlet</v>
      </c>
      <c r="F536" t="str">
        <f>IF([1]Allegations!L539="","",[1]Allegations!L539)</f>
        <v>Migrant &amp; immigrant workers (Unknown Number - Unknown Location - Construction)</v>
      </c>
      <c r="G536">
        <f>IF([1]Allegations!T539="","",[1]Allegations!T539)</f>
        <v>1</v>
      </c>
      <c r="H536" t="str">
        <f>IF([1]Allegations!X539="","",[1]Allegations!X539)</f>
        <v>In November 2020, NGO Equidem launched a report highlighting the impact of COVID-19 on migrant workers in Saudi Arabia, Qatar and UAE, based on 206 interviews with workers.  One worker for Spring International Trading &amp; Contracting WLL, working  as a duct installer said that they got fired because of the lockdown, did not get their end of service settlement and was reliant on charity for accomodation and food.</v>
      </c>
      <c r="I536" s="1" t="str">
        <f>IF([1]Allegations!K539="","",[1]Allegations!K539)</f>
        <v>Non-payment of Wages;Precarious/unsuitable living conditions;Right to food</v>
      </c>
      <c r="J536" t="str">
        <f>IF([1]Allegations!C539="","",[1]Allegations!C539)</f>
        <v>Spring International Trading and Contracting (Employer)</v>
      </c>
      <c r="K536" t="str">
        <f>IF([1]Allegations!F539="","",[1]Allegations!F539)</f>
        <v>Construction</v>
      </c>
      <c r="L536" t="str">
        <f>IF([1]Allegations!G539="","",[1]Allegations!G539)</f>
        <v/>
      </c>
      <c r="M536" t="str">
        <f>IF([1]Allegations!H539="","",[1]Allegations!H539)</f>
        <v/>
      </c>
      <c r="N536" t="str">
        <f>IF([1]Allegations!I539="","",[1]Allegations!I539)</f>
        <v/>
      </c>
      <c r="O536" s="1" t="str">
        <f>IF([1]Allegations!J539="","",[1]Allegations!J539)</f>
        <v/>
      </c>
      <c r="P536" t="str">
        <f>IF([1]Allegations!N539="","",[1]Allegations!N539)</f>
        <v>No</v>
      </c>
      <c r="Q536" t="str">
        <f>IF([1]Allegations!O539="","",[1]Allegations!O539)</f>
        <v/>
      </c>
      <c r="R536" s="18" t="str">
        <f>IF(AND([1]Allegations!R539="",[1]Allegations!P539=""),"",IF(AND(NOT([1]Allegations!R539=""),[1]Allegations!P539=""),HYPERLINK([1]Allegations!R539),HYPERLINK([1]Allegations!P539)))</f>
        <v/>
      </c>
      <c r="S536" s="1" t="str">
        <f>IF([1]Allegations!Q539="","",[1]Allegations!Q539)</f>
        <v>None reported.</v>
      </c>
      <c r="T536" t="str">
        <f t="shared" si="72"/>
        <v>x</v>
      </c>
      <c r="U536" t="str">
        <f t="shared" si="73"/>
        <v/>
      </c>
      <c r="V536" t="str">
        <f t="shared" si="74"/>
        <v/>
      </c>
      <c r="W536" t="str">
        <f t="shared" si="75"/>
        <v>x</v>
      </c>
      <c r="X536" t="str">
        <f t="shared" si="76"/>
        <v/>
      </c>
      <c r="Y536" t="str">
        <f t="shared" si="77"/>
        <v/>
      </c>
      <c r="Z536" t="str">
        <f t="shared" si="78"/>
        <v/>
      </c>
      <c r="AA536" s="1" t="str">
        <f t="shared" si="79"/>
        <v/>
      </c>
      <c r="AB536" s="19" t="str">
        <f t="shared" si="80"/>
        <v>Construction</v>
      </c>
    </row>
    <row r="537" spans="1:28" x14ac:dyDescent="0.25">
      <c r="A537" s="1">
        <f>[1]Allegations!V540</f>
        <v>2597</v>
      </c>
      <c r="B537" t="str">
        <f>IF([1]Allegations!S540="Location unknown","Location unknown",VLOOKUP([1]Allegations!S540,[1]!map_alpha2[#Data],2,FALSE))</f>
        <v>United Arab Emirates</v>
      </c>
      <c r="C537" s="17">
        <f>IF([1]Allegations!U540="","",[1]Allegations!U540)</f>
        <v>44013</v>
      </c>
      <c r="D537" s="18" t="str">
        <f>IF([1]Allegations!B540="","",HYPERLINK([1]Allegations!B540))</f>
        <v>https://www.business-humanrights.org/en/latest-news/the-cost-of-contagion-the-consequences-of-covid-19-for-migrant-workers-in-the-gulf-2/</v>
      </c>
      <c r="E537" t="str">
        <f>IF([1]Allegations!M540="","",[1]Allegations!M540)</f>
        <v>NGO</v>
      </c>
      <c r="F537" t="str">
        <f>IF([1]Allegations!L540="","",[1]Allegations!L540)</f>
        <v>Migrant &amp; immigrant workers (Unknown Number - Unknown Location - Unknown Sector)</v>
      </c>
      <c r="G537">
        <f>IF([1]Allegations!T540="","",[1]Allegations!T540)</f>
        <v>500</v>
      </c>
      <c r="H537" t="str">
        <f>IF([1]Allegations!X540="","",[1]Allegations!X540)</f>
        <v>In November 2020, NGO Equidem launched a report highlighting the impact of COVID-19 on migrant workers in Saudi Arabia, Qatar and UAE, based on 206 interviews with workers.  One worker described living in extremely cramped living conditions impacting 500 workers in the camp; social distancing was impossible.</v>
      </c>
      <c r="I537" s="1" t="str">
        <f>IF([1]Allegations!K540="","",[1]Allegations!K540)</f>
        <v>Health: General (including workplace health &amp; safety);Precarious/unsuitable living conditions</v>
      </c>
      <c r="J537" t="str">
        <f>IF([1]Allegations!C540="","",[1]Allegations!C540)</f>
        <v/>
      </c>
      <c r="K537" t="str">
        <f>IF([1]Allegations!F540="","",[1]Allegations!F540)</f>
        <v/>
      </c>
      <c r="L537" t="str">
        <f>IF([1]Allegations!G540="","",[1]Allegations!G540)</f>
        <v/>
      </c>
      <c r="M537" t="str">
        <f>IF([1]Allegations!H540="","",[1]Allegations!H540)</f>
        <v/>
      </c>
      <c r="N537" t="str">
        <f>IF([1]Allegations!I540="","",[1]Allegations!I540)</f>
        <v/>
      </c>
      <c r="O537" s="1" t="str">
        <f>IF([1]Allegations!J540="","",[1]Allegations!J540)</f>
        <v>Not Reported (Employer - Sector not reported/applicable)</v>
      </c>
      <c r="P537" t="str">
        <f>IF([1]Allegations!N540="","",[1]Allegations!N540)</f>
        <v>No</v>
      </c>
      <c r="Q537" t="str">
        <f>IF([1]Allegations!O540="","",[1]Allegations!O540)</f>
        <v/>
      </c>
      <c r="R537" s="18" t="str">
        <f>IF(AND([1]Allegations!R540="",[1]Allegations!P540=""),"",IF(AND(NOT([1]Allegations!R540=""),[1]Allegations!P540=""),HYPERLINK([1]Allegations!R540),HYPERLINK([1]Allegations!P540)))</f>
        <v/>
      </c>
      <c r="S537" s="1" t="str">
        <f>IF([1]Allegations!Q540="","",[1]Allegations!Q540)</f>
        <v>None reported.</v>
      </c>
      <c r="T537" t="str">
        <f t="shared" si="72"/>
        <v/>
      </c>
      <c r="U537" t="str">
        <f t="shared" si="73"/>
        <v/>
      </c>
      <c r="V537" t="str">
        <f t="shared" si="74"/>
        <v>x</v>
      </c>
      <c r="W537" t="str">
        <f t="shared" si="75"/>
        <v>x</v>
      </c>
      <c r="X537" t="str">
        <f t="shared" si="76"/>
        <v/>
      </c>
      <c r="Y537" t="str">
        <f t="shared" si="77"/>
        <v/>
      </c>
      <c r="Z537" t="str">
        <f t="shared" si="78"/>
        <v/>
      </c>
      <c r="AA537" s="1" t="str">
        <f t="shared" si="79"/>
        <v/>
      </c>
      <c r="AB537" s="19" t="str">
        <f t="shared" si="80"/>
        <v>Sector not reported/applicable</v>
      </c>
    </row>
    <row r="538" spans="1:28" x14ac:dyDescent="0.25">
      <c r="A538" s="1">
        <f>[1]Allegations!V541</f>
        <v>2596</v>
      </c>
      <c r="B538" t="str">
        <f>IF([1]Allegations!S541="Location unknown","Location unknown",VLOOKUP([1]Allegations!S541,[1]!map_alpha2[#Data],2,FALSE))</f>
        <v>United Arab Emirates</v>
      </c>
      <c r="C538" s="17">
        <f>IF([1]Allegations!U541="","",[1]Allegations!U541)</f>
        <v>44013</v>
      </c>
      <c r="D538" s="18" t="str">
        <f>IF([1]Allegations!B541="","",HYPERLINK([1]Allegations!B541))</f>
        <v>https://www.business-humanrights.org/en/latest-news/the-cost-of-contagion-the-consequences-of-covid-19-for-migrant-workers-in-the-gulf-2/</v>
      </c>
      <c r="E538" t="str">
        <f>IF([1]Allegations!M541="","",[1]Allegations!M541)</f>
        <v>NGO</v>
      </c>
      <c r="F538" t="str">
        <f>IF([1]Allegations!L541="","",[1]Allegations!L541)</f>
        <v>Migrant &amp; immigrant workers (Unknown Number - Unknown Location - Unknown Sector)</v>
      </c>
      <c r="G538">
        <f>IF([1]Allegations!T541="","",[1]Allegations!T541)</f>
        <v>3000</v>
      </c>
      <c r="H538" t="str">
        <f>IF([1]Allegations!X541="","",[1]Allegations!X541)</f>
        <v>In November 2020, NGO Equidem launched a report highlighting the impact of COVID-19 on migrant workers in Saudi Arabia, Qatar and UAE, based on 206 interviews with workers.  One worker described living in extremely cramped living conditions impacting 3,000 workers in the labour camp - 80 people were sharing one toilet and kitchen and social distancing is an impossibility.</v>
      </c>
      <c r="I538" s="1" t="str">
        <f>IF([1]Allegations!K541="","",[1]Allegations!K541)</f>
        <v>Health: General (including workplace health &amp; safety);Precarious/unsuitable living conditions</v>
      </c>
      <c r="J538" t="str">
        <f>IF([1]Allegations!C541="","",[1]Allegations!C541)</f>
        <v/>
      </c>
      <c r="K538" t="str">
        <f>IF([1]Allegations!F541="","",[1]Allegations!F541)</f>
        <v/>
      </c>
      <c r="L538" t="str">
        <f>IF([1]Allegations!G541="","",[1]Allegations!G541)</f>
        <v/>
      </c>
      <c r="M538" t="str">
        <f>IF([1]Allegations!H541="","",[1]Allegations!H541)</f>
        <v/>
      </c>
      <c r="N538" t="str">
        <f>IF([1]Allegations!I541="","",[1]Allegations!I541)</f>
        <v/>
      </c>
      <c r="O538" s="1" t="str">
        <f>IF([1]Allegations!J541="","",[1]Allegations!J541)</f>
        <v>Not Reported (Employer - Sector not reported/applicable)</v>
      </c>
      <c r="P538" t="str">
        <f>IF([1]Allegations!N541="","",[1]Allegations!N541)</f>
        <v>No</v>
      </c>
      <c r="Q538" t="str">
        <f>IF([1]Allegations!O541="","",[1]Allegations!O541)</f>
        <v/>
      </c>
      <c r="R538" s="18" t="str">
        <f>IF(AND([1]Allegations!R541="",[1]Allegations!P541=""),"",IF(AND(NOT([1]Allegations!R541=""),[1]Allegations!P541=""),HYPERLINK([1]Allegations!R541),HYPERLINK([1]Allegations!P541)))</f>
        <v/>
      </c>
      <c r="S538" s="1" t="str">
        <f>IF([1]Allegations!Q541="","",[1]Allegations!Q541)</f>
        <v>None reported.</v>
      </c>
      <c r="T538" t="str">
        <f t="shared" si="72"/>
        <v/>
      </c>
      <c r="U538" t="str">
        <f t="shared" si="73"/>
        <v/>
      </c>
      <c r="V538" t="str">
        <f t="shared" si="74"/>
        <v>x</v>
      </c>
      <c r="W538" t="str">
        <f t="shared" si="75"/>
        <v>x</v>
      </c>
      <c r="X538" t="str">
        <f t="shared" si="76"/>
        <v/>
      </c>
      <c r="Y538" t="str">
        <f t="shared" si="77"/>
        <v/>
      </c>
      <c r="Z538" t="str">
        <f t="shared" si="78"/>
        <v/>
      </c>
      <c r="AA538" s="1" t="str">
        <f t="shared" si="79"/>
        <v/>
      </c>
      <c r="AB538" s="19" t="str">
        <f t="shared" si="80"/>
        <v>Sector not reported/applicable</v>
      </c>
    </row>
    <row r="539" spans="1:28" x14ac:dyDescent="0.25">
      <c r="A539" s="1">
        <f>[1]Allegations!V542</f>
        <v>2595</v>
      </c>
      <c r="B539" t="str">
        <f>IF([1]Allegations!S542="Location unknown","Location unknown",VLOOKUP([1]Allegations!S542,[1]!map_alpha2[#Data],2,FALSE))</f>
        <v>United Arab Emirates</v>
      </c>
      <c r="C539" s="17">
        <f>IF([1]Allegations!U542="","",[1]Allegations!U542)</f>
        <v>44013</v>
      </c>
      <c r="D539" s="18" t="str">
        <f>IF([1]Allegations!B542="","",HYPERLINK([1]Allegations!B542))</f>
        <v>https://www.business-humanrights.org/en/latest-news/the-cost-of-contagion-the-consequences-of-covid-19-for-migrant-workers-in-the-gulf-2/</v>
      </c>
      <c r="E539" t="str">
        <f>IF([1]Allegations!M542="","",[1]Allegations!M542)</f>
        <v>NGO</v>
      </c>
      <c r="F539" t="str">
        <f>IF([1]Allegations!L542="","",[1]Allegations!L542)</f>
        <v>Migrant &amp; immigrant workers (Unknown Number - Unknown Location - Unknown Sector)</v>
      </c>
      <c r="G539">
        <f>IF([1]Allegations!T542="","",[1]Allegations!T542)</f>
        <v>100</v>
      </c>
      <c r="H539" t="str">
        <f>IF([1]Allegations!X542="","",[1]Allegations!X542)</f>
        <v>In November 2020, NGO Equidem launched a report highlighting the impact of COVID-19 on migrant workers in Saudi Arabia, Qatar and UAE, based on 206 interviews with workers.  One worker described living in extremely cramped living conditions where, despite being given masks and sanitiser by their company, they were unable to socially distance.</v>
      </c>
      <c r="I539" s="1" t="str">
        <f>IF([1]Allegations!K542="","",[1]Allegations!K542)</f>
        <v>Health: General (including workplace health &amp; safety);Precarious/unsuitable living conditions</v>
      </c>
      <c r="J539" t="str">
        <f>IF([1]Allegations!C542="","",[1]Allegations!C542)</f>
        <v/>
      </c>
      <c r="K539" t="str">
        <f>IF([1]Allegations!F542="","",[1]Allegations!F542)</f>
        <v/>
      </c>
      <c r="L539" t="str">
        <f>IF([1]Allegations!G542="","",[1]Allegations!G542)</f>
        <v/>
      </c>
      <c r="M539" t="str">
        <f>IF([1]Allegations!H542="","",[1]Allegations!H542)</f>
        <v/>
      </c>
      <c r="N539" t="str">
        <f>IF([1]Allegations!I542="","",[1]Allegations!I542)</f>
        <v/>
      </c>
      <c r="O539" s="1" t="str">
        <f>IF([1]Allegations!J542="","",[1]Allegations!J542)</f>
        <v>Not Reported (Employer - Sector not reported/applicable)</v>
      </c>
      <c r="P539" t="str">
        <f>IF([1]Allegations!N542="","",[1]Allegations!N542)</f>
        <v>No</v>
      </c>
      <c r="Q539" t="str">
        <f>IF([1]Allegations!O542="","",[1]Allegations!O542)</f>
        <v/>
      </c>
      <c r="R539" s="18" t="str">
        <f>IF(AND([1]Allegations!R542="",[1]Allegations!P542=""),"",IF(AND(NOT([1]Allegations!R542=""),[1]Allegations!P542=""),HYPERLINK([1]Allegations!R542),HYPERLINK([1]Allegations!P542)))</f>
        <v/>
      </c>
      <c r="S539" s="1" t="str">
        <f>IF([1]Allegations!Q542="","",[1]Allegations!Q542)</f>
        <v>None reported.</v>
      </c>
      <c r="T539" t="str">
        <f t="shared" si="72"/>
        <v/>
      </c>
      <c r="U539" t="str">
        <f t="shared" si="73"/>
        <v/>
      </c>
      <c r="V539" t="str">
        <f t="shared" si="74"/>
        <v>x</v>
      </c>
      <c r="W539" t="str">
        <f t="shared" si="75"/>
        <v>x</v>
      </c>
      <c r="X539" t="str">
        <f t="shared" si="76"/>
        <v/>
      </c>
      <c r="Y539" t="str">
        <f t="shared" si="77"/>
        <v/>
      </c>
      <c r="Z539" t="str">
        <f t="shared" si="78"/>
        <v/>
      </c>
      <c r="AA539" s="1" t="str">
        <f t="shared" si="79"/>
        <v/>
      </c>
      <c r="AB539" s="19" t="str">
        <f t="shared" si="80"/>
        <v>Sector not reported/applicable</v>
      </c>
    </row>
    <row r="540" spans="1:28" x14ac:dyDescent="0.25">
      <c r="A540" s="1">
        <f>[1]Allegations!V543</f>
        <v>2593</v>
      </c>
      <c r="B540" t="str">
        <f>IF([1]Allegations!S543="Location unknown","Location unknown",VLOOKUP([1]Allegations!S543,[1]!map_alpha2[#Data],2,FALSE))</f>
        <v>United Arab Emirates</v>
      </c>
      <c r="C540" s="17">
        <f>IF([1]Allegations!U543="","",[1]Allegations!U543)</f>
        <v>44013</v>
      </c>
      <c r="D540" s="18" t="str">
        <f>IF([1]Allegations!B543="","",HYPERLINK([1]Allegations!B543))</f>
        <v>https://www.business-humanrights.org/en/latest-news/the-cost-of-contagion-the-consequences-of-covid-19-for-migrant-workers-in-the-gulf-2/</v>
      </c>
      <c r="E540" t="str">
        <f>IF([1]Allegations!M543="","",[1]Allegations!M543)</f>
        <v>NGO</v>
      </c>
      <c r="F540" t="str">
        <f>IF([1]Allegations!L543="","",[1]Allegations!L543)</f>
        <v>Migrant &amp; immigrant workers (Unknown Number - Unknown Location - Unknown Sector)</v>
      </c>
      <c r="G540" t="str">
        <f>IF([1]Allegations!T543="","",[1]Allegations!T543)</f>
        <v>Number unknown</v>
      </c>
      <c r="H540" t="str">
        <f>IF([1]Allegations!X543="","",[1]Allegations!X543)</f>
        <v>In November 2020, NGO Equidem launched a report highlighting the impact of COVID-19 on migrant workers in Saudi Arabia, Qatar and UAE, based on 206 interviews with workers.  One worker described living in extremely cramped living conditions where they were unable to socially distance and are all "at health risk".</v>
      </c>
      <c r="I540" s="1" t="str">
        <f>IF([1]Allegations!K543="","",[1]Allegations!K543)</f>
        <v>Health: General (including workplace health &amp; safety);Precarious/unsuitable living conditions</v>
      </c>
      <c r="J540" t="str">
        <f>IF([1]Allegations!C543="","",[1]Allegations!C543)</f>
        <v/>
      </c>
      <c r="K540" t="str">
        <f>IF([1]Allegations!F543="","",[1]Allegations!F543)</f>
        <v/>
      </c>
      <c r="L540" t="str">
        <f>IF([1]Allegations!G543="","",[1]Allegations!G543)</f>
        <v/>
      </c>
      <c r="M540" t="str">
        <f>IF([1]Allegations!H543="","",[1]Allegations!H543)</f>
        <v/>
      </c>
      <c r="N540" t="str">
        <f>IF([1]Allegations!I543="","",[1]Allegations!I543)</f>
        <v/>
      </c>
      <c r="O540" s="1" t="str">
        <f>IF([1]Allegations!J543="","",[1]Allegations!J543)</f>
        <v>Not Reported (Employer - Sector not reported/applicable)</v>
      </c>
      <c r="P540" t="str">
        <f>IF([1]Allegations!N543="","",[1]Allegations!N543)</f>
        <v>No</v>
      </c>
      <c r="Q540" t="str">
        <f>IF([1]Allegations!O543="","",[1]Allegations!O543)</f>
        <v/>
      </c>
      <c r="R540" s="18" t="str">
        <f>IF(AND([1]Allegations!R543="",[1]Allegations!P543=""),"",IF(AND(NOT([1]Allegations!R543=""),[1]Allegations!P543=""),HYPERLINK([1]Allegations!R543),HYPERLINK([1]Allegations!P543)))</f>
        <v/>
      </c>
      <c r="S540" s="1" t="str">
        <f>IF([1]Allegations!Q543="","",[1]Allegations!Q543)</f>
        <v>None reported.</v>
      </c>
      <c r="T540" t="str">
        <f t="shared" si="72"/>
        <v/>
      </c>
      <c r="U540" t="str">
        <f t="shared" si="73"/>
        <v/>
      </c>
      <c r="V540" t="str">
        <f t="shared" si="74"/>
        <v>x</v>
      </c>
      <c r="W540" t="str">
        <f t="shared" si="75"/>
        <v>x</v>
      </c>
      <c r="X540" t="str">
        <f t="shared" si="76"/>
        <v/>
      </c>
      <c r="Y540" t="str">
        <f t="shared" si="77"/>
        <v/>
      </c>
      <c r="Z540" t="str">
        <f t="shared" si="78"/>
        <v/>
      </c>
      <c r="AA540" s="1" t="str">
        <f t="shared" si="79"/>
        <v/>
      </c>
      <c r="AB540" s="19" t="str">
        <f t="shared" si="80"/>
        <v>Sector not reported/applicable</v>
      </c>
    </row>
    <row r="541" spans="1:28" x14ac:dyDescent="0.25">
      <c r="A541" s="1">
        <f>[1]Allegations!V544</f>
        <v>2591</v>
      </c>
      <c r="B541" t="str">
        <f>IF([1]Allegations!S544="Location unknown","Location unknown",VLOOKUP([1]Allegations!S544,[1]!map_alpha2[#Data],2,FALSE))</f>
        <v>Qatar</v>
      </c>
      <c r="C541" s="17">
        <f>IF([1]Allegations!U544="","",[1]Allegations!U544)</f>
        <v>43952</v>
      </c>
      <c r="D541" s="18" t="str">
        <f>IF([1]Allegations!B544="","",HYPERLINK([1]Allegations!B544))</f>
        <v>https://www.business-humanrights.org/en/latest-news/the-cost-of-contagion-the-consequences-of-covid-19-for-migrant-workers-in-the-gulf-2/</v>
      </c>
      <c r="E541" t="str">
        <f>IF([1]Allegations!M544="","",[1]Allegations!M544)</f>
        <v>NGO</v>
      </c>
      <c r="F541" t="str">
        <f>IF([1]Allegations!L544="","",[1]Allegations!L544)</f>
        <v>Migrant &amp; immigrant workers (Unknown Number - IN - Transport: General);Migrant &amp; immigrant workers (Unknown Number - Unknown Location - Transport: General)</v>
      </c>
      <c r="G541">
        <f>IF([1]Allegations!T544="","",[1]Allegations!T544)</f>
        <v>1</v>
      </c>
      <c r="H541" t="str">
        <f>IF([1]Allegations!X544="","",[1]Allegations!X544)</f>
        <v>In November 2020, NGO Equidem launched a report highlighting the impact of COVID-19 on migrant workers in Saudi Arabia, Qatar and UAE, based on 206 interviews with workers.  One driver at Super Limousine Service, said he is paid per task and does not receive a basic salary. When the lockdown was announced in March 2020, his employer stopped paying him. He told Equidem at the height of the lockdown in April: “The situation here is very bad. I am unable to go out due to this lockdown and Covid-19 situation. I have not got money for my expenses. I have not been able to send money to my family for months."</v>
      </c>
      <c r="I541" s="1" t="str">
        <f>IF([1]Allegations!K544="","",[1]Allegations!K544)</f>
        <v>Non-payment of Wages</v>
      </c>
      <c r="J541" t="str">
        <f>IF([1]Allegations!C544="","",[1]Allegations!C544)</f>
        <v>Super Limousine Service (Employer)</v>
      </c>
      <c r="K541" t="str">
        <f>IF([1]Allegations!F544="","",[1]Allegations!F544)</f>
        <v>Transport: General</v>
      </c>
      <c r="L541" t="str">
        <f>IF([1]Allegations!G544="","",[1]Allegations!G544)</f>
        <v/>
      </c>
      <c r="M541" t="str">
        <f>IF([1]Allegations!H544="","",[1]Allegations!H544)</f>
        <v/>
      </c>
      <c r="N541" t="str">
        <f>IF([1]Allegations!I544="","",[1]Allegations!I544)</f>
        <v/>
      </c>
      <c r="O541" s="1" t="str">
        <f>IF([1]Allegations!J544="","",[1]Allegations!J544)</f>
        <v/>
      </c>
      <c r="P541" t="str">
        <f>IF([1]Allegations!N544="","",[1]Allegations!N544)</f>
        <v>No</v>
      </c>
      <c r="Q541" t="str">
        <f>IF([1]Allegations!O544="","",[1]Allegations!O544)</f>
        <v/>
      </c>
      <c r="R541" s="18" t="str">
        <f>IF(AND([1]Allegations!R544="",[1]Allegations!P544=""),"",IF(AND(NOT([1]Allegations!R544=""),[1]Allegations!P544=""),HYPERLINK([1]Allegations!R544),HYPERLINK([1]Allegations!P544)))</f>
        <v/>
      </c>
      <c r="S541" s="1" t="str">
        <f>IF([1]Allegations!Q544="","",[1]Allegations!Q544)</f>
        <v>None reported.</v>
      </c>
      <c r="T541" t="str">
        <f t="shared" si="72"/>
        <v>x</v>
      </c>
      <c r="U541" t="str">
        <f t="shared" si="73"/>
        <v/>
      </c>
      <c r="V541" t="str">
        <f t="shared" si="74"/>
        <v/>
      </c>
      <c r="W541" t="str">
        <f t="shared" si="75"/>
        <v/>
      </c>
      <c r="X541" t="str">
        <f t="shared" si="76"/>
        <v/>
      </c>
      <c r="Y541" t="str">
        <f t="shared" si="77"/>
        <v/>
      </c>
      <c r="Z541" t="str">
        <f t="shared" si="78"/>
        <v/>
      </c>
      <c r="AA541" s="1" t="str">
        <f t="shared" si="79"/>
        <v/>
      </c>
      <c r="AB541" s="19" t="str">
        <f t="shared" si="80"/>
        <v>Transport: General</v>
      </c>
    </row>
    <row r="542" spans="1:28" x14ac:dyDescent="0.25">
      <c r="A542" s="1">
        <f>[1]Allegations!V545</f>
        <v>2588</v>
      </c>
      <c r="B542" t="str">
        <f>IF([1]Allegations!S545="Location unknown","Location unknown",VLOOKUP([1]Allegations!S545,[1]!map_alpha2[#Data],2,FALSE))</f>
        <v>United Arab Emirates</v>
      </c>
      <c r="C542" s="17">
        <f>IF([1]Allegations!U545="","",[1]Allegations!U545)</f>
        <v>44013</v>
      </c>
      <c r="D542" s="18" t="str">
        <f>IF([1]Allegations!B545="","",HYPERLINK([1]Allegations!B545))</f>
        <v>https://www.business-humanrights.org/en/latest-news/the-cost-of-contagion-the-consequences-of-covid-19-for-migrant-workers-in-the-gulf-2/</v>
      </c>
      <c r="E542" t="str">
        <f>IF([1]Allegations!M545="","",[1]Allegations!M545)</f>
        <v>NGO</v>
      </c>
      <c r="F542" t="str">
        <f>IF([1]Allegations!L545="","",[1]Allegations!L545)</f>
        <v>Migrant &amp; immigrant workers (Unknown Number - BD - Construction);Migrant &amp; immigrant workers (Unknown Number - CN - Construction);Migrant &amp; immigrant workers (Unknown Number - IN - Construction);Migrant &amp; immigrant workers (Unknown Number - NP - Construction);Migrant &amp; immigrant workers (Unknown Number - PK - Construction);Migrant &amp; immigrant workers (Unknown Number - Unknown Location - Construction)</v>
      </c>
      <c r="G542" t="str">
        <f>IF([1]Allegations!T545="","",[1]Allegations!T545)</f>
        <v>Number unknown</v>
      </c>
      <c r="H542" t="str">
        <f>IF([1]Allegations!X545="","",[1]Allegations!X545)</f>
        <v>In November 2020, NGO Equidem launched a report highlighting the impact of COVID-19 on migrant workers in Saudi Arabia, Qatar and UAE, based on 206 interviews with workers.
One labourer in Dubai told Equidem he was particularly concerned about the potential risk of contracting COVID-19 in his accommodation due to overcrowding and the impossiblity of social distancing. There were workers employed at multiple firms in the labour camp.</v>
      </c>
      <c r="I542" s="1" t="str">
        <f>IF([1]Allegations!K545="","",[1]Allegations!K545)</f>
        <v>Health: General (including workplace health &amp; safety);Precarious/unsuitable living conditions</v>
      </c>
      <c r="J542" t="str">
        <f>IF([1]Allegations!C545="","",[1]Allegations!C545)</f>
        <v/>
      </c>
      <c r="K542" t="str">
        <f>IF([1]Allegations!F545="","",[1]Allegations!F545)</f>
        <v/>
      </c>
      <c r="L542" t="str">
        <f>IF([1]Allegations!G545="","",[1]Allegations!G545)</f>
        <v/>
      </c>
      <c r="M542" t="str">
        <f>IF([1]Allegations!H545="","",[1]Allegations!H545)</f>
        <v/>
      </c>
      <c r="N542" t="str">
        <f>IF([1]Allegations!I545="","",[1]Allegations!I545)</f>
        <v/>
      </c>
      <c r="O542" s="1" t="str">
        <f>IF([1]Allegations!J545="","",[1]Allegations!J545)</f>
        <v>Not Reported (Employer - Sector not reported/applicable)</v>
      </c>
      <c r="P542" t="str">
        <f>IF([1]Allegations!N545="","",[1]Allegations!N545)</f>
        <v>No</v>
      </c>
      <c r="Q542" t="str">
        <f>IF([1]Allegations!O545="","",[1]Allegations!O545)</f>
        <v/>
      </c>
      <c r="R542" s="18" t="str">
        <f>IF(AND([1]Allegations!R545="",[1]Allegations!P545=""),"",IF(AND(NOT([1]Allegations!R545=""),[1]Allegations!P545=""),HYPERLINK([1]Allegations!R545),HYPERLINK([1]Allegations!P545)))</f>
        <v/>
      </c>
      <c r="S542" s="1" t="str">
        <f>IF([1]Allegations!Q545="","",[1]Allegations!Q545)</f>
        <v>None reported.</v>
      </c>
      <c r="T542" t="str">
        <f t="shared" si="72"/>
        <v/>
      </c>
      <c r="U542" t="str">
        <f t="shared" si="73"/>
        <v/>
      </c>
      <c r="V542" t="str">
        <f t="shared" si="74"/>
        <v>x</v>
      </c>
      <c r="W542" t="str">
        <f t="shared" si="75"/>
        <v>x</v>
      </c>
      <c r="X542" t="str">
        <f t="shared" si="76"/>
        <v/>
      </c>
      <c r="Y542" t="str">
        <f t="shared" si="77"/>
        <v/>
      </c>
      <c r="Z542" t="str">
        <f t="shared" si="78"/>
        <v/>
      </c>
      <c r="AA542" s="1" t="str">
        <f t="shared" si="79"/>
        <v/>
      </c>
      <c r="AB542" s="19" t="str">
        <f t="shared" si="80"/>
        <v>Sector not reported/applicable</v>
      </c>
    </row>
    <row r="543" spans="1:28" x14ac:dyDescent="0.25">
      <c r="A543" s="1">
        <f>[1]Allegations!V546</f>
        <v>2583</v>
      </c>
      <c r="B543" t="str">
        <f>IF([1]Allegations!S546="Location unknown","Location unknown",VLOOKUP([1]Allegations!S546,[1]!map_alpha2[#Data],2,FALSE))</f>
        <v>Qatar</v>
      </c>
      <c r="C543" s="17">
        <f>IF([1]Allegations!U546="","",[1]Allegations!U546)</f>
        <v>43922</v>
      </c>
      <c r="D543" s="18" t="str">
        <f>IF([1]Allegations!B546="","",HYPERLINK([1]Allegations!B546))</f>
        <v>https://www.business-humanrights.org/en/latest-news/the-cost-of-contagion-the-consequences-of-covid-19-for-migrant-workers-in-the-gulf-2/</v>
      </c>
      <c r="E543" t="str">
        <f>IF([1]Allegations!M546="","",[1]Allegations!M546)</f>
        <v>NGO</v>
      </c>
      <c r="F543" t="str">
        <f>IF([1]Allegations!L546="","",[1]Allegations!L546)</f>
        <v>Migrant &amp; immigrant workers (Unknown Number - Unknown Location - Construction)</v>
      </c>
      <c r="G543" t="str">
        <f>IF([1]Allegations!T546="","",[1]Allegations!T546)</f>
        <v>Number unknown</v>
      </c>
      <c r="H543" t="str">
        <f>IF([1]Allegations!X546="","",[1]Allegations!X546)</f>
        <v>In November 2020, NGO Equidem launched a report highlighting the impact of COVID-19 on migrant workers in Saudi Arabia, Qatar and UAE, based on 206 interviews with workers. One worker who was a pipe fitter reported his company only paying him half his basic salary and also added that he had heard of other companies where no payment was being made.</v>
      </c>
      <c r="I543" s="1" t="str">
        <f>IF([1]Allegations!K546="","",[1]Allegations!K546)</f>
        <v>Non-payment of Wages</v>
      </c>
      <c r="J543" t="str">
        <f>IF([1]Allegations!C546="","",[1]Allegations!C546)</f>
        <v>Flying Trading &amp; Contracting (Employer)</v>
      </c>
      <c r="K543" t="str">
        <f>IF([1]Allegations!F546="","",[1]Allegations!F546)</f>
        <v>Transport: General</v>
      </c>
      <c r="L543" t="str">
        <f>IF([1]Allegations!G546="","",[1]Allegations!G546)</f>
        <v/>
      </c>
      <c r="M543" t="str">
        <f>IF([1]Allegations!H546="","",[1]Allegations!H546)</f>
        <v/>
      </c>
      <c r="N543" t="str">
        <f>IF([1]Allegations!I546="","",[1]Allegations!I546)</f>
        <v/>
      </c>
      <c r="O543" s="1" t="str">
        <f>IF([1]Allegations!J546="","",[1]Allegations!J546)</f>
        <v/>
      </c>
      <c r="P543" t="str">
        <f>IF([1]Allegations!N546="","",[1]Allegations!N546)</f>
        <v>No</v>
      </c>
      <c r="Q543" t="str">
        <f>IF([1]Allegations!O546="","",[1]Allegations!O546)</f>
        <v/>
      </c>
      <c r="R543" s="18" t="str">
        <f>IF(AND([1]Allegations!R546="",[1]Allegations!P546=""),"",IF(AND(NOT([1]Allegations!R546=""),[1]Allegations!P546=""),HYPERLINK([1]Allegations!R546),HYPERLINK([1]Allegations!P546)))</f>
        <v/>
      </c>
      <c r="S543" s="1" t="str">
        <f>IF([1]Allegations!Q546="","",[1]Allegations!Q546)</f>
        <v>None reported.</v>
      </c>
      <c r="T543" t="str">
        <f t="shared" si="72"/>
        <v>x</v>
      </c>
      <c r="U543" t="str">
        <f t="shared" si="73"/>
        <v/>
      </c>
      <c r="V543" t="str">
        <f t="shared" si="74"/>
        <v/>
      </c>
      <c r="W543" t="str">
        <f t="shared" si="75"/>
        <v/>
      </c>
      <c r="X543" t="str">
        <f t="shared" si="76"/>
        <v/>
      </c>
      <c r="Y543" t="str">
        <f t="shared" si="77"/>
        <v/>
      </c>
      <c r="Z543" t="str">
        <f t="shared" si="78"/>
        <v/>
      </c>
      <c r="AA543" s="1" t="str">
        <f t="shared" si="79"/>
        <v/>
      </c>
      <c r="AB543" s="19" t="str">
        <f t="shared" si="80"/>
        <v>Transport: General</v>
      </c>
    </row>
    <row r="544" spans="1:28" x14ac:dyDescent="0.25">
      <c r="A544" s="1">
        <f>[1]Allegations!V547</f>
        <v>2580</v>
      </c>
      <c r="B544" t="str">
        <f>IF([1]Allegations!S547="Location unknown","Location unknown",VLOOKUP([1]Allegations!S547,[1]!map_alpha2[#Data],2,FALSE))</f>
        <v>United Arab Emirates</v>
      </c>
      <c r="C544" s="17">
        <f>IF([1]Allegations!U547="","",[1]Allegations!U547)</f>
        <v>44013</v>
      </c>
      <c r="D544" s="18" t="str">
        <f>IF([1]Allegations!B547="","",HYPERLINK([1]Allegations!B547))</f>
        <v>https://www.business-humanrights.org/en/latest-news/the-cost-of-contagion-the-consequences-of-covid-19-for-migrant-workers-in-the-gulf-2/</v>
      </c>
      <c r="E544" t="str">
        <f>IF([1]Allegations!M547="","",[1]Allegations!M547)</f>
        <v>NGO</v>
      </c>
      <c r="F544" t="str">
        <f>IF([1]Allegations!L547="","",[1]Allegations!L547)</f>
        <v>Migrant &amp; immigrant workers (Unknown Number - Unknown Location - Construction)</v>
      </c>
      <c r="G544" t="str">
        <f>IF([1]Allegations!T547="","",[1]Allegations!T547)</f>
        <v>Number unknown</v>
      </c>
      <c r="H544" t="str">
        <f>IF([1]Allegations!X547="","",[1]Allegations!X547)</f>
        <v>In November 2020, NGO Equidem launched a report highlighting the impact of COVID-19 on migrant workers in Saudi Arabia, Qatar and UAE, based on 206 interviews with workers. 
Three workers with ANG Middle East Electromechanical Works told Equidem they had been physically and verbally abused for requesting owed unpaid wages and to dissuade other workers from complaining. One said he had been blacklisted and could not return to Dubai. All three reported that they were not given food. Two said they were fired by the company and one had taken a loan from a friend to pay for an air ticket.</v>
      </c>
      <c r="I544" s="1" t="str">
        <f>IF([1]Allegations!K547="","",[1]Allegations!K547)</f>
        <v>Beatings &amp; violence;Denial of Freedom of Expression/Assembly;Intimidation &amp; Threats;Non-payment of Wages;Restricted Mobility;Right to food</v>
      </c>
      <c r="J544" t="str">
        <f>IF([1]Allegations!C547="","",[1]Allegations!C547)</f>
        <v>ANG Middle East (Employer)</v>
      </c>
      <c r="K544" t="str">
        <f>IF([1]Allegations!F547="","",[1]Allegations!F547)</f>
        <v>Cleaning &amp; maintenance</v>
      </c>
      <c r="L544" t="str">
        <f>IF([1]Allegations!G547="","",[1]Allegations!G547)</f>
        <v/>
      </c>
      <c r="M544" t="str">
        <f>IF([1]Allegations!H547="","",[1]Allegations!H547)</f>
        <v/>
      </c>
      <c r="N544" t="str">
        <f>IF([1]Allegations!I547="","",[1]Allegations!I547)</f>
        <v/>
      </c>
      <c r="O544" s="1" t="str">
        <f>IF([1]Allegations!J547="","",[1]Allegations!J547)</f>
        <v/>
      </c>
      <c r="P544" t="str">
        <f>IF([1]Allegations!N547="","",[1]Allegations!N547)</f>
        <v>No</v>
      </c>
      <c r="Q544" t="str">
        <f>IF([1]Allegations!O547="","",[1]Allegations!O547)</f>
        <v/>
      </c>
      <c r="R544" s="18" t="str">
        <f>IF(AND([1]Allegations!R547="",[1]Allegations!P547=""),"",IF(AND(NOT([1]Allegations!R547=""),[1]Allegations!P547=""),HYPERLINK([1]Allegations!R547),HYPERLINK([1]Allegations!P547)))</f>
        <v/>
      </c>
      <c r="S544" s="1" t="str">
        <f>IF([1]Allegations!Q547="","",[1]Allegations!Q547)</f>
        <v>None reported.</v>
      </c>
      <c r="T544" t="str">
        <f t="shared" si="72"/>
        <v>x</v>
      </c>
      <c r="U544" t="str">
        <f t="shared" si="73"/>
        <v>x</v>
      </c>
      <c r="V544" t="str">
        <f t="shared" si="74"/>
        <v/>
      </c>
      <c r="W544" t="str">
        <f t="shared" si="75"/>
        <v>x</v>
      </c>
      <c r="X544" t="str">
        <f t="shared" si="76"/>
        <v>x</v>
      </c>
      <c r="Y544" t="str">
        <f t="shared" si="77"/>
        <v/>
      </c>
      <c r="Z544" t="str">
        <f t="shared" si="78"/>
        <v/>
      </c>
      <c r="AA544" s="1" t="str">
        <f t="shared" si="79"/>
        <v/>
      </c>
      <c r="AB544" s="19" t="str">
        <f t="shared" si="80"/>
        <v>Cleaning &amp; maintenance</v>
      </c>
    </row>
    <row r="545" spans="1:28" x14ac:dyDescent="0.25">
      <c r="A545" s="1">
        <f>[1]Allegations!V548</f>
        <v>2579</v>
      </c>
      <c r="B545" t="str">
        <f>IF([1]Allegations!S548="Location unknown","Location unknown",VLOOKUP([1]Allegations!S548,[1]!map_alpha2[#Data],2,FALSE))</f>
        <v>United Arab Emirates</v>
      </c>
      <c r="C545" s="17">
        <f>IF([1]Allegations!U548="","",[1]Allegations!U548)</f>
        <v>44013</v>
      </c>
      <c r="D545" s="18" t="str">
        <f>IF([1]Allegations!B548="","",HYPERLINK([1]Allegations!B548))</f>
        <v>https://www.business-humanrights.org/en/latest-news/the-cost-of-contagion-the-consequences-of-covid-19-for-migrant-workers-in-the-gulf-2/</v>
      </c>
      <c r="E545" t="str">
        <f>IF([1]Allegations!M548="","",[1]Allegations!M548)</f>
        <v>NGO</v>
      </c>
      <c r="F545" t="str">
        <f>IF([1]Allegations!L548="","",[1]Allegations!L548)</f>
        <v>Migrant &amp; immigrant workers (Unknown Number - Unknown Location - Unknown Sector)</v>
      </c>
      <c r="G545" t="str">
        <f>IF([1]Allegations!T548="","",[1]Allegations!T548)</f>
        <v>Number unknown</v>
      </c>
      <c r="H545" t="str">
        <f>IF([1]Allegations!X548="","",[1]Allegations!X548)</f>
        <v>In November 2020, NGO Equidem launched a report highlighting the impact of COVID-19 on migrant workers in Saudi Arabia, Qatar and UAE, based on 206 interviews with workers. 
Employees of Al-Branzee Co. told Equidem they were forced to sign their resignation letters. They had not been paid since the lockdown started.</v>
      </c>
      <c r="I545" s="1" t="str">
        <f>IF([1]Allegations!K548="","",[1]Allegations!K548)</f>
        <v>Non-payment of Wages</v>
      </c>
      <c r="J545" t="str">
        <f>IF([1]Allegations!C548="","",[1]Allegations!C548)</f>
        <v>Al Branzee Co. (Employer)</v>
      </c>
      <c r="K545" t="str">
        <f>IF([1]Allegations!F548="","",[1]Allegations!F548)</f>
        <v/>
      </c>
      <c r="L545" t="str">
        <f>IF([1]Allegations!G548="","",[1]Allegations!G548)</f>
        <v/>
      </c>
      <c r="M545" t="str">
        <f>IF([1]Allegations!H548="","",[1]Allegations!H548)</f>
        <v/>
      </c>
      <c r="N545" t="str">
        <f>IF([1]Allegations!I548="","",[1]Allegations!I548)</f>
        <v/>
      </c>
      <c r="O545" s="1" t="str">
        <f>IF([1]Allegations!J548="","",[1]Allegations!J548)</f>
        <v/>
      </c>
      <c r="P545" t="str">
        <f>IF([1]Allegations!N548="","",[1]Allegations!N548)</f>
        <v>No</v>
      </c>
      <c r="Q545" t="str">
        <f>IF([1]Allegations!O548="","",[1]Allegations!O548)</f>
        <v/>
      </c>
      <c r="R545" s="18" t="str">
        <f>IF(AND([1]Allegations!R548="",[1]Allegations!P548=""),"",IF(AND(NOT([1]Allegations!R548=""),[1]Allegations!P548=""),HYPERLINK([1]Allegations!R548),HYPERLINK([1]Allegations!P548)))</f>
        <v/>
      </c>
      <c r="S545" s="1" t="str">
        <f>IF([1]Allegations!Q548="","",[1]Allegations!Q548)</f>
        <v>None reported.</v>
      </c>
      <c r="T545" t="str">
        <f t="shared" si="72"/>
        <v>x</v>
      </c>
      <c r="U545" t="str">
        <f t="shared" si="73"/>
        <v/>
      </c>
      <c r="V545" t="str">
        <f t="shared" si="74"/>
        <v/>
      </c>
      <c r="W545" t="str">
        <f t="shared" si="75"/>
        <v/>
      </c>
      <c r="X545" t="str">
        <f t="shared" si="76"/>
        <v/>
      </c>
      <c r="Y545" t="str">
        <f t="shared" si="77"/>
        <v/>
      </c>
      <c r="Z545" t="str">
        <f t="shared" si="78"/>
        <v/>
      </c>
      <c r="AA545" s="1" t="str">
        <f t="shared" si="79"/>
        <v/>
      </c>
      <c r="AB545" s="19" t="str">
        <f t="shared" si="80"/>
        <v/>
      </c>
    </row>
    <row r="546" spans="1:28" x14ac:dyDescent="0.25">
      <c r="A546" s="1">
        <f>[1]Allegations!V549</f>
        <v>2578</v>
      </c>
      <c r="B546" t="str">
        <f>IF([1]Allegations!S549="Location unknown","Location unknown",VLOOKUP([1]Allegations!S549,[1]!map_alpha2[#Data],2,FALSE))</f>
        <v>United Arab Emirates</v>
      </c>
      <c r="C546" s="17">
        <f>IF([1]Allegations!U549="","",[1]Allegations!U549)</f>
        <v>44013</v>
      </c>
      <c r="D546" s="18" t="str">
        <f>IF([1]Allegations!B549="","",HYPERLINK([1]Allegations!B549))</f>
        <v>https://www.business-humanrights.org/en/latest-news/the-cost-of-contagion-the-consequences-of-covid-19-for-migrant-workers-in-the-gulf-2/</v>
      </c>
      <c r="E546" t="str">
        <f>IF([1]Allegations!M549="","",[1]Allegations!M549)</f>
        <v>NGO</v>
      </c>
      <c r="F546" t="str">
        <f>IF([1]Allegations!L549="","",[1]Allegations!L549)</f>
        <v>Migrant &amp; immigrant workers (Unknown Number - IN - Cleaning &amp; maintenance)</v>
      </c>
      <c r="G546">
        <f>IF([1]Allegations!T549="","",[1]Allegations!T549)</f>
        <v>300</v>
      </c>
      <c r="H546" t="str">
        <f>IF([1]Allegations!X549="","",[1]Allegations!X549)</f>
        <v>In November 2020, NGO Equidem launched a report highlighting the impact of COVID-19 on migrant workers in Saudi Arabia, Qatar and UAE, based on 206 interviews with workers. 
Employees of Kiruba Technical Services in Dubai reported to Equidem that they were not paid for five months and 300 were then fired without an end of service settlement. The company allegedly did not provide them with food and workers reported taking loans from family.</v>
      </c>
      <c r="I546" s="1" t="str">
        <f>IF([1]Allegations!K549="","",[1]Allegations!K549)</f>
        <v>Non-payment of Wages;Right to food</v>
      </c>
      <c r="J546" t="str">
        <f>IF([1]Allegations!C549="","",[1]Allegations!C549)</f>
        <v>Kiruba Technical Services (Employer)</v>
      </c>
      <c r="K546" t="str">
        <f>IF([1]Allegations!F549="","",[1]Allegations!F549)</f>
        <v>Cleaning &amp; maintenance</v>
      </c>
      <c r="L546" t="str">
        <f>IF([1]Allegations!G549="","",[1]Allegations!G549)</f>
        <v/>
      </c>
      <c r="M546" t="str">
        <f>IF([1]Allegations!H549="","",[1]Allegations!H549)</f>
        <v/>
      </c>
      <c r="N546" t="str">
        <f>IF([1]Allegations!I549="","",[1]Allegations!I549)</f>
        <v/>
      </c>
      <c r="O546" s="1" t="str">
        <f>IF([1]Allegations!J549="","",[1]Allegations!J549)</f>
        <v/>
      </c>
      <c r="P546" t="str">
        <f>IF([1]Allegations!N549="","",[1]Allegations!N549)</f>
        <v>No</v>
      </c>
      <c r="Q546" t="str">
        <f>IF([1]Allegations!O549="","",[1]Allegations!O549)</f>
        <v/>
      </c>
      <c r="R546" s="18" t="str">
        <f>IF(AND([1]Allegations!R549="",[1]Allegations!P549=""),"",IF(AND(NOT([1]Allegations!R549=""),[1]Allegations!P549=""),HYPERLINK([1]Allegations!R549),HYPERLINK([1]Allegations!P549)))</f>
        <v/>
      </c>
      <c r="S546" s="1" t="str">
        <f>IF([1]Allegations!Q549="","",[1]Allegations!Q549)</f>
        <v>None reported.</v>
      </c>
      <c r="T546" t="str">
        <f t="shared" si="72"/>
        <v>x</v>
      </c>
      <c r="U546" t="str">
        <f t="shared" si="73"/>
        <v/>
      </c>
      <c r="V546" t="str">
        <f t="shared" si="74"/>
        <v/>
      </c>
      <c r="W546" t="str">
        <f t="shared" si="75"/>
        <v>x</v>
      </c>
      <c r="X546" t="str">
        <f t="shared" si="76"/>
        <v/>
      </c>
      <c r="Y546" t="str">
        <f t="shared" si="77"/>
        <v/>
      </c>
      <c r="Z546" t="str">
        <f t="shared" si="78"/>
        <v/>
      </c>
      <c r="AA546" s="1" t="str">
        <f t="shared" si="79"/>
        <v/>
      </c>
      <c r="AB546" s="19" t="str">
        <f t="shared" si="80"/>
        <v>Cleaning &amp; maintenance</v>
      </c>
    </row>
    <row r="547" spans="1:28" x14ac:dyDescent="0.25">
      <c r="A547" s="1">
        <f>[1]Allegations!V550</f>
        <v>2577</v>
      </c>
      <c r="B547" t="str">
        <f>IF([1]Allegations!S550="Location unknown","Location unknown",VLOOKUP([1]Allegations!S550,[1]!map_alpha2[#Data],2,FALSE))</f>
        <v>United Arab Emirates</v>
      </c>
      <c r="C547" s="17">
        <f>IF([1]Allegations!U550="","",[1]Allegations!U550)</f>
        <v>43952</v>
      </c>
      <c r="D547" s="18" t="str">
        <f>IF([1]Allegations!B550="","",HYPERLINK([1]Allegations!B550))</f>
        <v>https://www.business-humanrights.org/en/latest-news/the-cost-of-contagion-the-consequences-of-covid-19-for-migrant-workers-in-the-gulf-2/</v>
      </c>
      <c r="E547" t="str">
        <f>IF([1]Allegations!M550="","",[1]Allegations!M550)</f>
        <v>NGO</v>
      </c>
      <c r="F547" t="str">
        <f>IF([1]Allegations!L550="","",[1]Allegations!L550)</f>
        <v>Migrant &amp; immigrant workers (1 - PK - Tourism)</v>
      </c>
      <c r="G547" t="str">
        <f>IF([1]Allegations!T550="","",[1]Allegations!T550)</f>
        <v>Number unknown</v>
      </c>
      <c r="H547" t="str">
        <f>IF([1]Allegations!X550="","",[1]Allegations!X550)</f>
        <v>In November 2020, NGO Equidem launched a report highlighting the impact of COVID-19 on migrant workers in Saudi Arabia, Qatar and UAE, based on 206 interviews with workers. One Pakistani driver with Hunter International Tourism told Equidem the company had fired workers without observing the notice period.</v>
      </c>
      <c r="I547" s="1" t="str">
        <f>IF([1]Allegations!K550="","",[1]Allegations!K550)</f>
        <v>Unfair Dismissal</v>
      </c>
      <c r="J547" t="str">
        <f>IF([1]Allegations!C550="","",[1]Allegations!C550)</f>
        <v>Hunter International Tourism (Employer)</v>
      </c>
      <c r="K547" t="str">
        <f>IF([1]Allegations!F550="","",[1]Allegations!F550)</f>
        <v>Recruitment agencies</v>
      </c>
      <c r="L547" t="str">
        <f>IF([1]Allegations!G550="","",[1]Allegations!G550)</f>
        <v/>
      </c>
      <c r="M547" t="str">
        <f>IF([1]Allegations!H550="","",[1]Allegations!H550)</f>
        <v/>
      </c>
      <c r="N547" t="str">
        <f>IF([1]Allegations!I550="","",[1]Allegations!I550)</f>
        <v/>
      </c>
      <c r="O547" s="1" t="str">
        <f>IF([1]Allegations!J550="","",[1]Allegations!J550)</f>
        <v/>
      </c>
      <c r="P547" t="str">
        <f>IF([1]Allegations!N550="","",[1]Allegations!N550)</f>
        <v>No</v>
      </c>
      <c r="Q547" t="str">
        <f>IF([1]Allegations!O550="","",[1]Allegations!O550)</f>
        <v/>
      </c>
      <c r="R547" s="18" t="str">
        <f>IF(AND([1]Allegations!R550="",[1]Allegations!P550=""),"",IF(AND(NOT([1]Allegations!R550=""),[1]Allegations!P550=""),HYPERLINK([1]Allegations!R550),HYPERLINK([1]Allegations!P550)))</f>
        <v/>
      </c>
      <c r="S547" s="1" t="str">
        <f>IF([1]Allegations!Q550="","",[1]Allegations!Q550)</f>
        <v>None reported.</v>
      </c>
      <c r="T547" t="str">
        <f t="shared" si="72"/>
        <v>x</v>
      </c>
      <c r="U547" t="str">
        <f t="shared" si="73"/>
        <v/>
      </c>
      <c r="V547" t="str">
        <f t="shared" si="74"/>
        <v/>
      </c>
      <c r="W547" t="str">
        <f t="shared" si="75"/>
        <v/>
      </c>
      <c r="X547" t="str">
        <f t="shared" si="76"/>
        <v/>
      </c>
      <c r="Y547" t="str">
        <f t="shared" si="77"/>
        <v/>
      </c>
      <c r="Z547" t="str">
        <f t="shared" si="78"/>
        <v/>
      </c>
      <c r="AA547" s="1" t="str">
        <f t="shared" si="79"/>
        <v/>
      </c>
      <c r="AB547" s="19" t="str">
        <f t="shared" si="80"/>
        <v>Recruitment agencies</v>
      </c>
    </row>
    <row r="548" spans="1:28" x14ac:dyDescent="0.25">
      <c r="A548" s="1">
        <f>[1]Allegations!V551</f>
        <v>2575</v>
      </c>
      <c r="B548" t="str">
        <f>IF([1]Allegations!S551="Location unknown","Location unknown",VLOOKUP([1]Allegations!S551,[1]!map_alpha2[#Data],2,FALSE))</f>
        <v>United Arab Emirates</v>
      </c>
      <c r="C548" s="17">
        <f>IF([1]Allegations!U551="","",[1]Allegations!U551)</f>
        <v>44013</v>
      </c>
      <c r="D548" s="18" t="str">
        <f>IF([1]Allegations!B551="","",HYPERLINK([1]Allegations!B551))</f>
        <v>https://www.business-humanrights.org/en/latest-news/the-cost-of-contagion-the-consequences-of-covid-19-for-migrant-workers-in-the-gulf-2/</v>
      </c>
      <c r="E548" t="str">
        <f>IF([1]Allegations!M551="","",[1]Allegations!M551)</f>
        <v>NGO</v>
      </c>
      <c r="F548" t="str">
        <f>IF([1]Allegations!L551="","",[1]Allegations!L551)</f>
        <v>Migrant &amp; immigrant workers (1 - NP - Hotel)</v>
      </c>
      <c r="G548" t="str">
        <f>IF([1]Allegations!T551="","",[1]Allegations!T551)</f>
        <v>Number unknown</v>
      </c>
      <c r="H548" t="str">
        <f>IF([1]Allegations!X551="","",[1]Allegations!X551)</f>
        <v>In November 2020, NGO Equidem launched a report highlighting the impact of COVID-19 on migrant workers in Saudi Arabia, Qatar and UAE, based on 206 interviews with workers.
Equidem described that many workers cited employers forcing workers to sign agreements without their consent to terminate contracts and send them home while keeping other workers employed but without pay. A cook at an InterContinental Hotel in Dubai told Equidem that workers were notified they would be on unpaid leave. He also said the workers were made to work overtime without rest and full pay.</v>
      </c>
      <c r="I548" s="1" t="str">
        <f>IF([1]Allegations!K551="","",[1]Allegations!K551)</f>
        <v>Non-payment of Wages</v>
      </c>
      <c r="J548" t="str">
        <f>IF([1]Allegations!C551="","",[1]Allegations!C551)</f>
        <v>IHG Hotels &amp; Resorts (Employer)</v>
      </c>
      <c r="K548" t="str">
        <f>IF([1]Allegations!F551="","",[1]Allegations!F551)</f>
        <v>Hotel</v>
      </c>
      <c r="L548" t="str">
        <f>IF([1]Allegations!G551="","",[1]Allegations!G551)</f>
        <v/>
      </c>
      <c r="M548" t="str">
        <f>IF([1]Allegations!H551="","",[1]Allegations!H551)</f>
        <v/>
      </c>
      <c r="N548" t="str">
        <f>IF([1]Allegations!I551="","",[1]Allegations!I551)</f>
        <v/>
      </c>
      <c r="O548" s="1" t="str">
        <f>IF([1]Allegations!J551="","",[1]Allegations!J551)</f>
        <v/>
      </c>
      <c r="P548" t="str">
        <f>IF([1]Allegations!N551="","",[1]Allegations!N551)</f>
        <v>No</v>
      </c>
      <c r="Q548" t="str">
        <f>IF([1]Allegations!O551="","",[1]Allegations!O551)</f>
        <v/>
      </c>
      <c r="R548" s="18" t="str">
        <f>IF(AND([1]Allegations!R551="",[1]Allegations!P551=""),"",IF(AND(NOT([1]Allegations!R551=""),[1]Allegations!P551=""),HYPERLINK([1]Allegations!R551),HYPERLINK([1]Allegations!P551)))</f>
        <v/>
      </c>
      <c r="S548" s="1" t="str">
        <f>IF([1]Allegations!Q551="","",[1]Allegations!Q551)</f>
        <v>None reported.</v>
      </c>
      <c r="T548" t="str">
        <f t="shared" si="72"/>
        <v>x</v>
      </c>
      <c r="U548" t="str">
        <f t="shared" si="73"/>
        <v/>
      </c>
      <c r="V548" t="str">
        <f t="shared" si="74"/>
        <v/>
      </c>
      <c r="W548" t="str">
        <f t="shared" si="75"/>
        <v/>
      </c>
      <c r="X548" t="str">
        <f t="shared" si="76"/>
        <v/>
      </c>
      <c r="Y548" t="str">
        <f t="shared" si="77"/>
        <v/>
      </c>
      <c r="Z548" t="str">
        <f t="shared" si="78"/>
        <v/>
      </c>
      <c r="AA548" s="1" t="str">
        <f t="shared" si="79"/>
        <v/>
      </c>
      <c r="AB548" s="19" t="str">
        <f t="shared" si="80"/>
        <v>Hotel</v>
      </c>
    </row>
    <row r="549" spans="1:28" x14ac:dyDescent="0.25">
      <c r="A549" s="1">
        <f>[1]Allegations!V552</f>
        <v>2563</v>
      </c>
      <c r="B549" t="str">
        <f>IF([1]Allegations!S552="Location unknown","Location unknown",VLOOKUP([1]Allegations!S552,[1]!map_alpha2[#Data],2,FALSE))</f>
        <v>Saudi Arabia</v>
      </c>
      <c r="C549" s="17">
        <f>IF([1]Allegations!U552="","",[1]Allegations!U552)</f>
        <v>44595</v>
      </c>
      <c r="D549" s="18" t="str">
        <f>IF([1]Allegations!B552="","",HYPERLINK([1]Allegations!B552))</f>
        <v>https://www.business-humanrights.org/en/latest-news/saudi-arabia-call-for-indian-authorities-to-intervene-after-five-indian-workers-held-captive-abused/</v>
      </c>
      <c r="E549" t="str">
        <f>IF([1]Allegations!M552="","",[1]Allegations!M552)</f>
        <v>News outlet</v>
      </c>
      <c r="F549" t="str">
        <f>IF([1]Allegations!L552="","",[1]Allegations!L552)</f>
        <v>Migrant &amp; immigrant workers (5 - IN - Unknown Sector)</v>
      </c>
      <c r="G549">
        <f>IF([1]Allegations!T552="","",[1]Allegations!T552)</f>
        <v>5</v>
      </c>
      <c r="H549" t="str">
        <f>IF([1]Allegations!X552="","",[1]Allegations!X552)</f>
        <v>Five Indian migrant workers in Saudi Arabia were reportedly held against their will and forced to work an extortionate number of hours without sufficient pay or access to food. The employer of two of the workers took their passports and ID cards and filed a groundless police report against them further trapping them in working for said employer.</v>
      </c>
      <c r="I549" s="1" t="str">
        <f>IF([1]Allegations!K552="","",[1]Allegations!K552)</f>
        <v>Injuries;Intimidation &amp; Threats;Non-payment of Wages;Restricted Mobility;Right to food;Withholding Passports</v>
      </c>
      <c r="J549" t="str">
        <f>IF([1]Allegations!C552="","",[1]Allegations!C552)</f>
        <v/>
      </c>
      <c r="K549" t="str">
        <f>IF([1]Allegations!F552="","",[1]Allegations!F552)</f>
        <v/>
      </c>
      <c r="L549" t="str">
        <f>IF([1]Allegations!G552="","",[1]Allegations!G552)</f>
        <v/>
      </c>
      <c r="M549" t="str">
        <f>IF([1]Allegations!H552="","",[1]Allegations!H552)</f>
        <v/>
      </c>
      <c r="N549" t="str">
        <f>IF([1]Allegations!I552="","",[1]Allegations!I552)</f>
        <v/>
      </c>
      <c r="O549" s="1" t="str">
        <f>IF([1]Allegations!J552="","",[1]Allegations!J552)</f>
        <v>Not Reported (Employer - Sector not reported/applicable)</v>
      </c>
      <c r="P549" t="str">
        <f>IF([1]Allegations!N552="","",[1]Allegations!N552)</f>
        <v>No</v>
      </c>
      <c r="Q549" t="str">
        <f>IF([1]Allegations!O552="","",[1]Allegations!O552)</f>
        <v/>
      </c>
      <c r="R549" s="18" t="str">
        <f>IF(AND([1]Allegations!R552="",[1]Allegations!P552=""),"",IF(AND(NOT([1]Allegations!R552=""),[1]Allegations!P552=""),HYPERLINK([1]Allegations!R552),HYPERLINK([1]Allegations!P552)))</f>
        <v/>
      </c>
      <c r="S549" s="1" t="str">
        <f>IF([1]Allegations!Q552="","",[1]Allegations!Q552)</f>
        <v xml:space="preserve">Founding director of Global Odia Diaspora in Bahrain Arun Kumar Praharaj took it upon himself to rescue these workers, and he successfully repatriated three of them while two remain detained in a shelter on falsified police charges.
</v>
      </c>
      <c r="T549" t="str">
        <f t="shared" si="72"/>
        <v>x</v>
      </c>
      <c r="U549" t="str">
        <f t="shared" si="73"/>
        <v>x</v>
      </c>
      <c r="V549" t="str">
        <f t="shared" si="74"/>
        <v/>
      </c>
      <c r="W549" t="str">
        <f t="shared" si="75"/>
        <v>x</v>
      </c>
      <c r="X549" t="str">
        <f t="shared" si="76"/>
        <v>x</v>
      </c>
      <c r="Y549" t="str">
        <f t="shared" si="77"/>
        <v/>
      </c>
      <c r="Z549" t="str">
        <f t="shared" si="78"/>
        <v>x</v>
      </c>
      <c r="AA549" s="1" t="str">
        <f t="shared" si="79"/>
        <v/>
      </c>
      <c r="AB549" s="19" t="str">
        <f t="shared" si="80"/>
        <v>Sector not reported/applicable</v>
      </c>
    </row>
    <row r="550" spans="1:28" x14ac:dyDescent="0.25">
      <c r="A550" s="1">
        <f>[1]Allegations!V553</f>
        <v>2562</v>
      </c>
      <c r="B550" t="str">
        <f>IF([1]Allegations!S553="Location unknown","Location unknown",VLOOKUP([1]Allegations!S553,[1]!map_alpha2[#Data],2,FALSE))</f>
        <v>Saudi Arabia</v>
      </c>
      <c r="C550" s="17">
        <f>IF([1]Allegations!U553="","",[1]Allegations!U553)</f>
        <v>44575</v>
      </c>
      <c r="D550" s="18" t="str">
        <f>IF([1]Allegations!B553="","",HYPERLINK([1]Allegations!B553))</f>
        <v>https://www.business-humanrights.org/en/latest-news/gcc-wsws-inquest-reveals-precarious-conditions-of-sri-lankan-migrant-workers-exacerbated-with-the-onset-of-covid-19/</v>
      </c>
      <c r="E550" t="str">
        <f>IF([1]Allegations!M553="","",[1]Allegations!M553)</f>
        <v>News outlet</v>
      </c>
      <c r="F550" t="str">
        <f>IF([1]Allegations!L553="","",[1]Allegations!L553)</f>
        <v>Migrant &amp; immigrant workers (1 - LK - Engineering)</v>
      </c>
      <c r="G550">
        <f>IF([1]Allegations!T553="","",[1]Allegations!T553)</f>
        <v>1</v>
      </c>
      <c r="H550" t="str">
        <f>IF([1]Allegations!X553="","",[1]Allegations!X553)</f>
        <v>In an inquisition initiated by the World Socialist Web Site, details into conditions of Sri Lankan migrant workers around the world emerged revealing precarious conditions of workers since the onset of the Covid-19 Pandemic. Sunil was one of these workers. He reported increased work pressure during the pandemic - particularly being overworked while constantly being underpaid. Moreover, he reported that hygiene and safety measures were minimal and not sufficient to ensure the contagion is not spread.</v>
      </c>
      <c r="I550" s="1" t="str">
        <f>IF([1]Allegations!K553="","",[1]Allegations!K553)</f>
        <v>Health: General (including workplace health &amp; safety);Precarious/unsuitable living conditions;Very Low Wages</v>
      </c>
      <c r="J550" t="str">
        <f>IF([1]Allegations!C553="","",[1]Allegations!C553)</f>
        <v/>
      </c>
      <c r="K550" t="str">
        <f>IF([1]Allegations!F553="","",[1]Allegations!F553)</f>
        <v/>
      </c>
      <c r="L550" t="str">
        <f>IF([1]Allegations!G553="","",[1]Allegations!G553)</f>
        <v/>
      </c>
      <c r="M550" t="str">
        <f>IF([1]Allegations!H553="","",[1]Allegations!H553)</f>
        <v/>
      </c>
      <c r="N550" t="str">
        <f>IF([1]Allegations!I553="","",[1]Allegations!I553)</f>
        <v/>
      </c>
      <c r="O550" s="1" t="str">
        <f>IF([1]Allegations!J553="","",[1]Allegations!J553)</f>
        <v>Not Reported (Employer - Sector not reported/applicable)</v>
      </c>
      <c r="P550" t="str">
        <f>IF([1]Allegations!N553="","",[1]Allegations!N553)</f>
        <v>No</v>
      </c>
      <c r="Q550" t="str">
        <f>IF([1]Allegations!O553="","",[1]Allegations!O553)</f>
        <v/>
      </c>
      <c r="R550" s="18" t="str">
        <f>IF(AND([1]Allegations!R553="",[1]Allegations!P553=""),"",IF(AND(NOT([1]Allegations!R553=""),[1]Allegations!P553=""),HYPERLINK([1]Allegations!R553),HYPERLINK([1]Allegations!P553)))</f>
        <v/>
      </c>
      <c r="S550" s="1" t="str">
        <f>IF([1]Allegations!Q553="","",[1]Allegations!Q553)</f>
        <v>None reported.</v>
      </c>
      <c r="T550" t="str">
        <f t="shared" si="72"/>
        <v>x</v>
      </c>
      <c r="U550" t="str">
        <f t="shared" si="73"/>
        <v/>
      </c>
      <c r="V550" t="str">
        <f t="shared" si="74"/>
        <v>x</v>
      </c>
      <c r="W550" t="str">
        <f t="shared" si="75"/>
        <v>x</v>
      </c>
      <c r="X550" t="str">
        <f t="shared" si="76"/>
        <v/>
      </c>
      <c r="Y550" t="str">
        <f t="shared" si="77"/>
        <v/>
      </c>
      <c r="Z550" t="str">
        <f t="shared" si="78"/>
        <v/>
      </c>
      <c r="AA550" s="1" t="str">
        <f t="shared" si="79"/>
        <v/>
      </c>
      <c r="AB550" s="19" t="str">
        <f t="shared" si="80"/>
        <v>Sector not reported/applicable</v>
      </c>
    </row>
    <row r="551" spans="1:28" x14ac:dyDescent="0.25">
      <c r="A551" s="1">
        <f>[1]Allegations!V554</f>
        <v>2541</v>
      </c>
      <c r="B551" t="str">
        <f>IF([1]Allegations!S554="Location unknown","Location unknown",VLOOKUP([1]Allegations!S554,[1]!map_alpha2[#Data],2,FALSE))</f>
        <v>Bahrain</v>
      </c>
      <c r="C551" s="17">
        <f>IF([1]Allegations!U554="","",[1]Allegations!U554)</f>
        <v>43763</v>
      </c>
      <c r="D551" s="18" t="str">
        <f>IF([1]Allegations!B554="","",HYPERLINK([1]Allegations!B554))</f>
        <v>https://www.business-humanrights.org/en/latest-news/bahrain-construction-and-sanitation-workers-allegedly-subject-to-labour-abuse-including-withheld-wages-and-passports/</v>
      </c>
      <c r="E551" t="str">
        <f>IF([1]Allegations!M554="","",[1]Allegations!M554)</f>
        <v>News outlet</v>
      </c>
      <c r="F551" t="str">
        <f>IF([1]Allegations!L554="","",[1]Allegations!L554)</f>
        <v>Migrant &amp; immigrant workers (40 - IN - Waste disposal);Migrant &amp; immigrant workers (5 - PK - Waste disposal)</v>
      </c>
      <c r="G551" t="str">
        <f>IF([1]Allegations!T554="","",[1]Allegations!T554)</f>
        <v>Number unknown</v>
      </c>
      <c r="H551" t="str">
        <f>IF([1]Allegations!X554="","",[1]Allegations!X554)</f>
        <v>In October 2019, GDN reported that an undisclosed number of migrant workers employed by construction firm Mid Town Contracting and Services and Sanitation company, Sea Breeze International Cleaning Services, were subject to a range of labour abuses in Bahrain. At least 45 employees (40 Indian and 5 Pakistani nationals) had not been paid for three months, over 100 employees had their passports withheld by the employer and the workers' did not have access to electricity in their accommodation because the employer had allegedly failed to pay the bill. At the time of reporting, workers were forced to sleep outside because they did not have access to air conditioning.</v>
      </c>
      <c r="I551" s="1" t="str">
        <f>IF([1]Allegations!K554="","",[1]Allegations!K554)</f>
        <v>Health: General (including workplace health &amp; safety);Non-payment of Wages;Precarious/unsuitable living conditions;Restricted Mobility;Right to food;Withholding Passports</v>
      </c>
      <c r="J551" t="str">
        <f>IF([1]Allegations!C554="","",[1]Allegations!C554)</f>
        <v>Sea Breeze International Cleaning Services (Employer)</v>
      </c>
      <c r="K551" t="str">
        <f>IF([1]Allegations!F554="","",[1]Allegations!F554)</f>
        <v>Cleaning &amp; maintenance</v>
      </c>
      <c r="L551" t="str">
        <f>IF([1]Allegations!G554="","",[1]Allegations!G554)</f>
        <v/>
      </c>
      <c r="M551" t="str">
        <f>IF([1]Allegations!H554="","",[1]Allegations!H554)</f>
        <v/>
      </c>
      <c r="N551" t="str">
        <f>IF([1]Allegations!I554="","",[1]Allegations!I554)</f>
        <v/>
      </c>
      <c r="O551" s="1" t="str">
        <f>IF([1]Allegations!J554="","",[1]Allegations!J554)</f>
        <v/>
      </c>
      <c r="P551" t="str">
        <f>IF([1]Allegations!N554="","",[1]Allegations!N554)</f>
        <v>No</v>
      </c>
      <c r="Q551" t="str">
        <f>IF([1]Allegations!O554="","",[1]Allegations!O554)</f>
        <v/>
      </c>
      <c r="R551" s="18" t="str">
        <f>IF(AND([1]Allegations!R554="",[1]Allegations!P554=""),"",IF(AND(NOT([1]Allegations!R554=""),[1]Allegations!P554=""),HYPERLINK([1]Allegations!R554),HYPERLINK([1]Allegations!P554)))</f>
        <v/>
      </c>
      <c r="S551" s="1" t="str">
        <f>IF([1]Allegations!Q554="","",[1]Allegations!Q554)</f>
        <v>The Labour Market Regulatory Authority (LMRA) worked in response to the GDN reporting, securing more than 100 passports held by the employer. Together with the Indian embassy they supplied food aid to the workers. A lawyer was appointed on behalf of the workers, but it was not clear by whom. The men were also being supported by local charity organisations.</v>
      </c>
      <c r="T551" t="str">
        <f t="shared" si="72"/>
        <v>x</v>
      </c>
      <c r="U551" t="str">
        <f t="shared" si="73"/>
        <v>x</v>
      </c>
      <c r="V551" t="str">
        <f t="shared" si="74"/>
        <v>x</v>
      </c>
      <c r="W551" t="str">
        <f t="shared" si="75"/>
        <v>x</v>
      </c>
      <c r="X551" t="str">
        <f t="shared" si="76"/>
        <v/>
      </c>
      <c r="Y551" t="str">
        <f t="shared" si="77"/>
        <v/>
      </c>
      <c r="Z551" t="str">
        <f t="shared" si="78"/>
        <v/>
      </c>
      <c r="AA551" s="1" t="str">
        <f t="shared" si="79"/>
        <v/>
      </c>
      <c r="AB551" s="19" t="str">
        <f t="shared" si="80"/>
        <v>Cleaning &amp; maintenance</v>
      </c>
    </row>
    <row r="552" spans="1:28" x14ac:dyDescent="0.25">
      <c r="A552" s="1">
        <f>[1]Allegations!V555</f>
        <v>2537</v>
      </c>
      <c r="B552" t="str">
        <f>IF([1]Allegations!S555="Location unknown","Location unknown",VLOOKUP([1]Allegations!S555,[1]!map_alpha2[#Data],2,FALSE))</f>
        <v>United Arab Emirates</v>
      </c>
      <c r="C552" s="17">
        <f>IF([1]Allegations!U555="","",[1]Allegations!U555)</f>
        <v>44520</v>
      </c>
      <c r="D552" s="18" t="str">
        <f>IF([1]Allegations!B555="","",HYPERLINK([1]Allegations!B555))</f>
        <v>https://www.business-humanrights.org/en/latest-news/uae-discussion-of-workers-rights-regarding-co-obligations-to-provide-visas/</v>
      </c>
      <c r="E552" t="str">
        <f>IF([1]Allegations!M555="","",[1]Allegations!M555)</f>
        <v>News outlet</v>
      </c>
      <c r="F552" t="str">
        <f>IF([1]Allegations!L555="","",[1]Allegations!L555)</f>
        <v>Migrant &amp; immigrant workers (1 - Unknown Location - Unknown Sector)</v>
      </c>
      <c r="G552">
        <f>IF([1]Allegations!T555="","",[1]Allegations!T555)</f>
        <v>1</v>
      </c>
      <c r="H552" t="str">
        <f>IF([1]Allegations!X555="","",[1]Allegations!X555)</f>
        <v>A worker in Dubai wrote about their experience working without the correct visa. Their employer reportedly has failed to obtain them a residency visa and work permit. They deducted Dh3,000 (almost $1,000) from the worker's salary for the visa cost.</v>
      </c>
      <c r="I552" s="1" t="str">
        <f>IF([1]Allegations!K555="","",[1]Allegations!K555)</f>
        <v>Failing to renew visas;Non-payment of Wages;Recruitment Fees</v>
      </c>
      <c r="J552" t="str">
        <f>IF([1]Allegations!C555="","",[1]Allegations!C555)</f>
        <v/>
      </c>
      <c r="K552" t="str">
        <f>IF([1]Allegations!F555="","",[1]Allegations!F555)</f>
        <v/>
      </c>
      <c r="L552" t="str">
        <f>IF([1]Allegations!G555="","",[1]Allegations!G555)</f>
        <v/>
      </c>
      <c r="M552" t="str">
        <f>IF([1]Allegations!H555="","",[1]Allegations!H555)</f>
        <v/>
      </c>
      <c r="N552" t="str">
        <f>IF([1]Allegations!I555="","",[1]Allegations!I555)</f>
        <v/>
      </c>
      <c r="O552" s="1" t="str">
        <f>IF([1]Allegations!J555="","",[1]Allegations!J555)</f>
        <v>Not Reported (Employer - Sector not reported/applicable)</v>
      </c>
      <c r="P552" t="str">
        <f>IF([1]Allegations!N555="","",[1]Allegations!N555)</f>
        <v>No</v>
      </c>
      <c r="Q552" t="str">
        <f>IF([1]Allegations!O555="","",[1]Allegations!O555)</f>
        <v/>
      </c>
      <c r="R552" s="18" t="str">
        <f>IF(AND([1]Allegations!R555="",[1]Allegations!P555=""),"",IF(AND(NOT([1]Allegations!R555=""),[1]Allegations!P555=""),HYPERLINK([1]Allegations!R555),HYPERLINK([1]Allegations!P555)))</f>
        <v/>
      </c>
      <c r="S552" s="1" t="str">
        <f>IF([1]Allegations!Q555="","",[1]Allegations!Q555)</f>
        <v>None reported.</v>
      </c>
      <c r="T552" t="str">
        <f t="shared" si="72"/>
        <v>x</v>
      </c>
      <c r="U552" t="str">
        <f t="shared" si="73"/>
        <v>x</v>
      </c>
      <c r="V552" t="str">
        <f t="shared" si="74"/>
        <v/>
      </c>
      <c r="W552" t="str">
        <f t="shared" si="75"/>
        <v/>
      </c>
      <c r="X552" t="str">
        <f t="shared" si="76"/>
        <v/>
      </c>
      <c r="Y552" t="str">
        <f t="shared" si="77"/>
        <v/>
      </c>
      <c r="Z552" t="str">
        <f t="shared" si="78"/>
        <v/>
      </c>
      <c r="AA552" s="1" t="str">
        <f t="shared" si="79"/>
        <v/>
      </c>
      <c r="AB552" s="19" t="str">
        <f t="shared" si="80"/>
        <v>Sector not reported/applicable</v>
      </c>
    </row>
    <row r="553" spans="1:28" x14ac:dyDescent="0.25">
      <c r="A553" s="1">
        <f>[1]Allegations!V556</f>
        <v>2520</v>
      </c>
      <c r="B553" t="str">
        <f>IF([1]Allegations!S556="Location unknown","Location unknown",VLOOKUP([1]Allegations!S556,[1]!map_alpha2[#Data],2,FALSE))</f>
        <v>United Arab Emirates</v>
      </c>
      <c r="C553" s="17">
        <f>IF([1]Allegations!U556="","",[1]Allegations!U556)</f>
        <v>44481</v>
      </c>
      <c r="D553" s="18" t="str">
        <f>IF([1]Allegations!B556="","",HYPERLINK([1]Allegations!B556))</f>
        <v>https://www.business-humanrights.org/en/latest-news/uae-84-abu-dhabi-workers-to-receive-usd14m-in-labour-court-settlement/</v>
      </c>
      <c r="E553" t="str">
        <f>IF([1]Allegations!M556="","",[1]Allegations!M556)</f>
        <v>News outlet</v>
      </c>
      <c r="F553" t="str">
        <f>IF([1]Allegations!L556="","",[1]Allegations!L556)</f>
        <v>Migrant &amp; immigrant workers (84 - Unknown Location - Unknown Sector)</v>
      </c>
      <c r="G553">
        <f>IF([1]Allegations!T556="","",[1]Allegations!T556)</f>
        <v>84</v>
      </c>
      <c r="H553" t="str">
        <f>IF([1]Allegations!X556="","",[1]Allegations!X556)</f>
        <v>In October 2021, the Abu Dhabi Labour Court settled a collective complaint of unpaid dues brought by 84 workers.</v>
      </c>
      <c r="I553" s="1" t="str">
        <f>IF([1]Allegations!K556="","",[1]Allegations!K556)</f>
        <v>Non-payment of Wages</v>
      </c>
      <c r="J553" t="str">
        <f>IF([1]Allegations!C556="","",[1]Allegations!C556)</f>
        <v/>
      </c>
      <c r="K553" t="str">
        <f>IF([1]Allegations!F556="","",[1]Allegations!F556)</f>
        <v/>
      </c>
      <c r="L553" t="str">
        <f>IF([1]Allegations!G556="","",[1]Allegations!G556)</f>
        <v/>
      </c>
      <c r="M553" t="str">
        <f>IF([1]Allegations!H556="","",[1]Allegations!H556)</f>
        <v/>
      </c>
      <c r="N553" t="str">
        <f>IF([1]Allegations!I556="","",[1]Allegations!I556)</f>
        <v/>
      </c>
      <c r="O553" s="1" t="str">
        <f>IF([1]Allegations!J556="","",[1]Allegations!J556)</f>
        <v>Not Reported (Employer - Sector not reported/applicable)</v>
      </c>
      <c r="P553" t="str">
        <f>IF([1]Allegations!N556="","",[1]Allegations!N556)</f>
        <v>No</v>
      </c>
      <c r="Q553" t="str">
        <f>IF([1]Allegations!O556="","",[1]Allegations!O556)</f>
        <v/>
      </c>
      <c r="R553" s="18" t="str">
        <f>IF(AND([1]Allegations!R556="",[1]Allegations!P556=""),"",IF(AND(NOT([1]Allegations!R556=""),[1]Allegations!P556=""),HYPERLINK([1]Allegations!R556),HYPERLINK([1]Allegations!P556)))</f>
        <v/>
      </c>
      <c r="S553" s="1" t="str">
        <f>IF([1]Allegations!Q556="","",[1]Allegations!Q556)</f>
        <v>The unnamed company was ordered to pay the workers USD1.4 million in the settlement.</v>
      </c>
      <c r="T553" t="str">
        <f t="shared" si="72"/>
        <v>x</v>
      </c>
      <c r="U553" t="str">
        <f t="shared" si="73"/>
        <v/>
      </c>
      <c r="V553" t="str">
        <f t="shared" si="74"/>
        <v/>
      </c>
      <c r="W553" t="str">
        <f t="shared" si="75"/>
        <v/>
      </c>
      <c r="X553" t="str">
        <f t="shared" si="76"/>
        <v/>
      </c>
      <c r="Y553" t="str">
        <f t="shared" si="77"/>
        <v/>
      </c>
      <c r="Z553" t="str">
        <f t="shared" si="78"/>
        <v/>
      </c>
      <c r="AA553" s="1" t="str">
        <f t="shared" si="79"/>
        <v/>
      </c>
      <c r="AB553" s="19" t="str">
        <f t="shared" si="80"/>
        <v>Sector not reported/applicable</v>
      </c>
    </row>
    <row r="554" spans="1:28" x14ac:dyDescent="0.25">
      <c r="A554" s="1">
        <f>[1]Allegations!V557</f>
        <v>2518</v>
      </c>
      <c r="B554" t="str">
        <f>IF([1]Allegations!S557="Location unknown","Location unknown",VLOOKUP([1]Allegations!S557,[1]!map_alpha2[#Data],2,FALSE))</f>
        <v>United Arab Emirates</v>
      </c>
      <c r="C554" s="17">
        <f>IF([1]Allegations!U557="","",[1]Allegations!U557)</f>
        <v>44459</v>
      </c>
      <c r="D554" s="18" t="str">
        <f>IF([1]Allegations!B557="","",HYPERLINK([1]Allegations!B557))</f>
        <v>https://www.business-humanrights.org/en/latest-news/uae-turns-a-blind-eye-to-rampant-abuse-of-its-visit-visa-employer-pays-model-only-on-paper/</v>
      </c>
      <c r="E554" t="str">
        <f>IF([1]Allegations!M557="","",[1]Allegations!M557)</f>
        <v>NGO</v>
      </c>
      <c r="F554" t="str">
        <f>IF([1]Allegations!L557="","",[1]Allegations!L557)</f>
        <v>Migrant &amp; immigrant workers (Unknown Number - Unknown Location - Recruitment agencies)</v>
      </c>
      <c r="G554" t="str">
        <f>IF([1]Allegations!T557="","",[1]Allegations!T557)</f>
        <v>Number unknown</v>
      </c>
      <c r="H554" t="str">
        <f>IF([1]Allegations!X557="","",[1]Allegations!X557)</f>
        <v>In September 2021, Migrant-Rights.org reported on the situation of migrant workers recruited in the UAE via visit visas, despite the Nepal government ban on workers travelling on visit visas for employment. The article reported that earlier in 2021, Reliance HR Manpower was one of two companies caught by the Department of Foreign Employment charging workers exorbitant fees for UAE visit visas.</v>
      </c>
      <c r="I554" s="1" t="str">
        <f>IF([1]Allegations!K557="","",[1]Allegations!K557)</f>
        <v>Recruitment Fees;Restricted Mobility</v>
      </c>
      <c r="J554" t="str">
        <f>IF([1]Allegations!C557="","",[1]Allegations!C557)</f>
        <v>Reliance HR Manpower (Recruiter)</v>
      </c>
      <c r="K554" t="str">
        <f>IF([1]Allegations!F557="","",[1]Allegations!F557)</f>
        <v>Recruitment agencies</v>
      </c>
      <c r="L554" t="str">
        <f>IF([1]Allegations!G557="","",[1]Allegations!G557)</f>
        <v/>
      </c>
      <c r="M554" t="str">
        <f>IF([1]Allegations!H557="","",[1]Allegations!H557)</f>
        <v/>
      </c>
      <c r="N554" t="str">
        <f>IF([1]Allegations!I557="","",[1]Allegations!I557)</f>
        <v/>
      </c>
      <c r="O554" s="1" t="str">
        <f>IF([1]Allegations!J557="","",[1]Allegations!J557)</f>
        <v/>
      </c>
      <c r="P554" t="str">
        <f>IF([1]Allegations!N557="","",[1]Allegations!N557)</f>
        <v>No</v>
      </c>
      <c r="Q554" t="str">
        <f>IF([1]Allegations!O557="","",[1]Allegations!O557)</f>
        <v/>
      </c>
      <c r="R554" s="18" t="str">
        <f>IF(AND([1]Allegations!R557="",[1]Allegations!P557=""),"",IF(AND(NOT([1]Allegations!R557=""),[1]Allegations!P557=""),HYPERLINK([1]Allegations!R557),HYPERLINK([1]Allegations!P557)))</f>
        <v/>
      </c>
      <c r="S554" s="1" t="str">
        <f>IF([1]Allegations!Q557="","",[1]Allegations!Q557)</f>
        <v>A director of one of the companies was sentenced to one and a half years imprisonment and fined USD200.</v>
      </c>
      <c r="T554" t="str">
        <f t="shared" si="72"/>
        <v>x</v>
      </c>
      <c r="U554" t="str">
        <f t="shared" si="73"/>
        <v>x</v>
      </c>
      <c r="V554" t="str">
        <f t="shared" si="74"/>
        <v/>
      </c>
      <c r="W554" t="str">
        <f t="shared" si="75"/>
        <v/>
      </c>
      <c r="X554" t="str">
        <f t="shared" si="76"/>
        <v/>
      </c>
      <c r="Y554" t="str">
        <f t="shared" si="77"/>
        <v/>
      </c>
      <c r="Z554" t="str">
        <f t="shared" si="78"/>
        <v/>
      </c>
      <c r="AA554" s="1" t="str">
        <f t="shared" si="79"/>
        <v/>
      </c>
      <c r="AB554" s="19" t="str">
        <f t="shared" si="80"/>
        <v>Recruitment agencies</v>
      </c>
    </row>
    <row r="555" spans="1:28" x14ac:dyDescent="0.25">
      <c r="A555" s="1">
        <f>[1]Allegations!V558</f>
        <v>2469</v>
      </c>
      <c r="B555" t="str">
        <f>IF([1]Allegations!S558="Location unknown","Location unknown",VLOOKUP([1]Allegations!S558,[1]!map_alpha2[#Data],2,FALSE))</f>
        <v>United Arab Emirates</v>
      </c>
      <c r="C555" s="17">
        <f>IF([1]Allegations!U558="","",[1]Allegations!U558)</f>
        <v>44459</v>
      </c>
      <c r="D555" s="18" t="str">
        <f>IF([1]Allegations!B558="","",HYPERLINK([1]Allegations!B558))</f>
        <v>https://www.business-humanrights.org/en/latest-news/uae-turns-a-blind-eye-to-rampant-abuse-of-its-visit-visa-employer-pays-model-only-on-paper/</v>
      </c>
      <c r="E555" t="str">
        <f>IF([1]Allegations!M558="","",[1]Allegations!M558)</f>
        <v>NGO</v>
      </c>
      <c r="F555" t="str">
        <f>IF([1]Allegations!L558="","",[1]Allegations!L558)</f>
        <v>Migrant &amp; immigrant workers (Unknown Number - Unknown Location - Recruitment agencies)</v>
      </c>
      <c r="G555" t="str">
        <f>IF([1]Allegations!T558="","",[1]Allegations!T558)</f>
        <v>Number unknown</v>
      </c>
      <c r="H555" t="str">
        <f>IF([1]Allegations!X558="","",[1]Allegations!X558)</f>
        <v>In September 2021, Migrant-Rights.org reported on the situation of migrant workers recruited in the UAE via visit visas, despite the Nepal government ban on workers travelling on visit visas for employment. The article reported that earlier in 2021, Nepal Manpower was one of two companies caught by the Department of Foreign Employment charging workers exorbitant fees for UAE visit visas.</v>
      </c>
      <c r="I555" s="1" t="str">
        <f>IF([1]Allegations!K558="","",[1]Allegations!K558)</f>
        <v>Recruitment Fees;Restricted Mobility</v>
      </c>
      <c r="J555" t="str">
        <f>IF([1]Allegations!C558="","",[1]Allegations!C558)</f>
        <v>Nepal Manpower (Recruiter)</v>
      </c>
      <c r="K555" t="str">
        <f>IF([1]Allegations!F558="","",[1]Allegations!F558)</f>
        <v>Recruitment agencies</v>
      </c>
      <c r="L555" t="str">
        <f>IF([1]Allegations!G558="","",[1]Allegations!G558)</f>
        <v/>
      </c>
      <c r="M555" t="str">
        <f>IF([1]Allegations!H558="","",[1]Allegations!H558)</f>
        <v/>
      </c>
      <c r="N555" t="str">
        <f>IF([1]Allegations!I558="","",[1]Allegations!I558)</f>
        <v/>
      </c>
      <c r="O555" s="1" t="str">
        <f>IF([1]Allegations!J558="","",[1]Allegations!J558)</f>
        <v/>
      </c>
      <c r="P555" t="str">
        <f>IF([1]Allegations!N558="","",[1]Allegations!N558)</f>
        <v>No</v>
      </c>
      <c r="Q555" t="str">
        <f>IF([1]Allegations!O558="","",[1]Allegations!O558)</f>
        <v/>
      </c>
      <c r="R555" s="18" t="str">
        <f>IF(AND([1]Allegations!R558="",[1]Allegations!P558=""),"",IF(AND(NOT([1]Allegations!R558=""),[1]Allegations!P558=""),HYPERLINK([1]Allegations!R558),HYPERLINK([1]Allegations!P558)))</f>
        <v/>
      </c>
      <c r="S555" s="1" t="str">
        <f>IF([1]Allegations!Q558="","",[1]Allegations!Q558)</f>
        <v>A director of one of the companies was sentenced to one and a half years imprisonment and fined USD200.</v>
      </c>
      <c r="T555" t="str">
        <f t="shared" si="72"/>
        <v>x</v>
      </c>
      <c r="U555" t="str">
        <f t="shared" si="73"/>
        <v>x</v>
      </c>
      <c r="V555" t="str">
        <f t="shared" si="74"/>
        <v/>
      </c>
      <c r="W555" t="str">
        <f t="shared" si="75"/>
        <v/>
      </c>
      <c r="X555" t="str">
        <f t="shared" si="76"/>
        <v/>
      </c>
      <c r="Y555" t="str">
        <f t="shared" si="77"/>
        <v/>
      </c>
      <c r="Z555" t="str">
        <f t="shared" si="78"/>
        <v/>
      </c>
      <c r="AA555" s="1" t="str">
        <f t="shared" si="79"/>
        <v/>
      </c>
      <c r="AB555" s="19" t="str">
        <f t="shared" si="80"/>
        <v>Recruitment agencies</v>
      </c>
    </row>
    <row r="556" spans="1:28" x14ac:dyDescent="0.25">
      <c r="A556" s="1">
        <f>[1]Allegations!V559</f>
        <v>2464</v>
      </c>
      <c r="B556" t="str">
        <f>IF([1]Allegations!S559="Location unknown","Location unknown",VLOOKUP([1]Allegations!S559,[1]!map_alpha2[#Data],2,FALSE))</f>
        <v>Qatar</v>
      </c>
      <c r="C556" s="17">
        <f>IF([1]Allegations!U559="","",[1]Allegations!U559)</f>
        <v>44423</v>
      </c>
      <c r="D556" s="18" t="str">
        <f>IF([1]Allegations!B559="","",HYPERLINK([1]Allegations!B559))</f>
        <v>https://www.business-humanrights.org/en/latest-news/victims-of-wage-theft-migrant-nepalis-who-worked-in-the-gulf-are-losing-hope-of-recovering-their-money/</v>
      </c>
      <c r="E556" t="str">
        <f>IF([1]Allegations!M559="","",[1]Allegations!M559)</f>
        <v>News outlet</v>
      </c>
      <c r="F556" t="str">
        <f>IF([1]Allegations!L559="","",[1]Allegations!L559)</f>
        <v>Migrant &amp; immigrant workers (1 - NP - Construction)</v>
      </c>
      <c r="G556">
        <f>IF([1]Allegations!T559="","",[1]Allegations!T559)</f>
        <v>1</v>
      </c>
      <c r="H556" t="str">
        <f>IF([1]Allegations!X559="","",[1]Allegations!X559)</f>
        <v xml:space="preserve">A Nepali worker employed by a subcontractor of the Doha Metro Project, said that he was arrested and deported to Nepal in March 2020 for violating Covid-19 restrictions. He claimed that his employer did not share any information with the workers about the restrictions. The worker also alleged that he was sent back to Nepal without any money or belongings. In addition, he lost his hard-earning money as he was not allowed to return to his room after the arrest and was directly deported to Nepal. He further alleged that the company owed him two and a half months’ salary as well as an extra amount for overtime work. The total amount, according to the worker, is Qatari Riyals 4,500 (Approx. USD 1,236). </v>
      </c>
      <c r="I556" s="1" t="str">
        <f>IF([1]Allegations!K559="","",[1]Allegations!K559)</f>
        <v>Imprisonment;Non-payment of Wages;Recruitment Fees;Restricted Mobility</v>
      </c>
      <c r="J556" t="str">
        <f>IF([1]Allegations!C559="","",[1]Allegations!C559)</f>
        <v>Abantia Tempo (Employer)</v>
      </c>
      <c r="K556" t="str">
        <f>IF([1]Allegations!F559="","",[1]Allegations!F559)</f>
        <v>Construction</v>
      </c>
      <c r="L556" t="str">
        <f>IF([1]Allegations!G559="","",[1]Allegations!G559)</f>
        <v>Qatar Rail development (Unknown)</v>
      </c>
      <c r="M556" t="str">
        <f>IF([1]Allegations!H559="","",[1]Allegations!H559)</f>
        <v>Multiple locations</v>
      </c>
      <c r="N556" t="str">
        <f>IF([1]Allegations!I559="","",[1]Allegations!I559)</f>
        <v>Transport infrastructure</v>
      </c>
      <c r="O556" s="1" t="str">
        <f>IF([1]Allegations!J559="","",[1]Allegations!J559)</f>
        <v/>
      </c>
      <c r="P556" t="str">
        <f>IF([1]Allegations!N559="","",[1]Allegations!N559)</f>
        <v>No</v>
      </c>
      <c r="Q556" t="str">
        <f>IF([1]Allegations!O559="","",[1]Allegations!O559)</f>
        <v/>
      </c>
      <c r="R556" s="18" t="str">
        <f>IF(AND([1]Allegations!R559="",[1]Allegations!P559=""),"",IF(AND(NOT([1]Allegations!R559=""),[1]Allegations!P559=""),HYPERLINK([1]Allegations!R559),HYPERLINK([1]Allegations!P559)))</f>
        <v/>
      </c>
      <c r="S556" s="1" t="str">
        <f>IF([1]Allegations!Q559="","",[1]Allegations!Q559)</f>
        <v>Since returning home in March, the worker has visited various offices for help. He has been to the Qatar Embassy in Nepal, which asked him to go to the Ministry of Foreign Affairs, which in turn asked him to go to the District Administration Office which again sent him back to the Department of Foreign Employment in Kathmandu. The Issue has not been resolved.</v>
      </c>
      <c r="T556" t="str">
        <f t="shared" si="72"/>
        <v>x</v>
      </c>
      <c r="U556" t="str">
        <f t="shared" si="73"/>
        <v>x</v>
      </c>
      <c r="V556" t="str">
        <f t="shared" si="74"/>
        <v/>
      </c>
      <c r="W556" t="str">
        <f t="shared" si="75"/>
        <v/>
      </c>
      <c r="X556" t="str">
        <f t="shared" si="76"/>
        <v/>
      </c>
      <c r="Y556" t="str">
        <f t="shared" si="77"/>
        <v/>
      </c>
      <c r="Z556" t="str">
        <f t="shared" si="78"/>
        <v/>
      </c>
      <c r="AA556" s="1" t="str">
        <f t="shared" si="79"/>
        <v/>
      </c>
      <c r="AB556" s="19" t="str">
        <f t="shared" si="80"/>
        <v>Construction;Transport infrastructure;</v>
      </c>
    </row>
    <row r="557" spans="1:28" x14ac:dyDescent="0.25">
      <c r="A557" s="1">
        <f>[1]Allegations!V560</f>
        <v>2433</v>
      </c>
      <c r="B557" t="str">
        <f>IF([1]Allegations!S560="Location unknown","Location unknown",VLOOKUP([1]Allegations!S560,[1]!map_alpha2[#Data],2,FALSE))</f>
        <v>United Arab Emirates</v>
      </c>
      <c r="C557" s="17">
        <f>IF([1]Allegations!U560="","",[1]Allegations!U560)</f>
        <v>44363</v>
      </c>
      <c r="D557" s="18" t="str">
        <f>IF([1]Allegations!B560="","",HYPERLINK([1]Allegations!B560))</f>
        <v>https://www.business-humanrights.org/en/latest-news/uae-eight-indian-migrant-workers-left-stranded-without-passports-after-paying-huge-fees-to-recruiter/</v>
      </c>
      <c r="E557" t="str">
        <f>IF([1]Allegations!M560="","",[1]Allegations!M560)</f>
        <v>News outlet</v>
      </c>
      <c r="F557" t="str">
        <f>IF([1]Allegations!L560="","",[1]Allegations!L560)</f>
        <v>Migrant &amp; immigrant workers (8 - IN - Unknown Sector)</v>
      </c>
      <c r="G557">
        <f>IF([1]Allegations!T560="","",[1]Allegations!T560)</f>
        <v>8</v>
      </c>
      <c r="H557" t="str">
        <f>IF([1]Allegations!X560="","",[1]Allegations!X560)</f>
        <v>Eight Indian men left standed in the UAE after paying nearly Rs 30,000 [USD 400] each to a recruitment agent. They are trapped at a labour accommodation without food or money. They are unable to look for new jobs or return to India as they don’t have their passports with them.</v>
      </c>
      <c r="I557" s="1" t="str">
        <f>IF([1]Allegations!K560="","",[1]Allegations!K560)</f>
        <v>Recruitment Fees;Restricted Mobility;Right to food;Withholding Passports</v>
      </c>
      <c r="J557" t="str">
        <f>IF([1]Allegations!C560="","",[1]Allegations!C560)</f>
        <v/>
      </c>
      <c r="K557" t="str">
        <f>IF([1]Allegations!F560="","",[1]Allegations!F560)</f>
        <v/>
      </c>
      <c r="L557" t="str">
        <f>IF([1]Allegations!G560="","",[1]Allegations!G560)</f>
        <v/>
      </c>
      <c r="M557" t="str">
        <f>IF([1]Allegations!H560="","",[1]Allegations!H560)</f>
        <v/>
      </c>
      <c r="N557" t="str">
        <f>IF([1]Allegations!I560="","",[1]Allegations!I560)</f>
        <v/>
      </c>
      <c r="O557" s="1" t="str">
        <f>IF([1]Allegations!J560="","",[1]Allegations!J560)</f>
        <v>Not Reported (Recruiter - Sector not reported/applicable)</v>
      </c>
      <c r="P557" t="str">
        <f>IF([1]Allegations!N560="","",[1]Allegations!N560)</f>
        <v>No</v>
      </c>
      <c r="Q557" t="str">
        <f>IF([1]Allegations!O560="","",[1]Allegations!O560)</f>
        <v/>
      </c>
      <c r="R557" s="18" t="str">
        <f>IF(AND([1]Allegations!R560="",[1]Allegations!P560=""),"",IF(AND(NOT([1]Allegations!R560=""),[1]Allegations!P560=""),HYPERLINK([1]Allegations!R560),HYPERLINK([1]Allegations!P560)))</f>
        <v/>
      </c>
      <c r="S557" s="1" t="str">
        <f>IF([1]Allegations!Q560="","",[1]Allegations!Q560)</f>
        <v>The Indian Consulate in Dubai was informed about their plight of these men, and it has facilitated the services of some social workers.</v>
      </c>
      <c r="T557" t="str">
        <f t="shared" si="72"/>
        <v>x</v>
      </c>
      <c r="U557" t="str">
        <f t="shared" si="73"/>
        <v>x</v>
      </c>
      <c r="V557" t="str">
        <f t="shared" si="74"/>
        <v/>
      </c>
      <c r="W557" t="str">
        <f t="shared" si="75"/>
        <v>x</v>
      </c>
      <c r="X557" t="str">
        <f t="shared" si="76"/>
        <v/>
      </c>
      <c r="Y557" t="str">
        <f t="shared" si="77"/>
        <v/>
      </c>
      <c r="Z557" t="str">
        <f t="shared" si="78"/>
        <v/>
      </c>
      <c r="AA557" s="1" t="str">
        <f t="shared" si="79"/>
        <v/>
      </c>
      <c r="AB557" s="19" t="str">
        <f t="shared" si="80"/>
        <v>Sector not reported/applicable</v>
      </c>
    </row>
    <row r="558" spans="1:28" x14ac:dyDescent="0.25">
      <c r="A558" s="1">
        <f>[1]Allegations!V561</f>
        <v>2432</v>
      </c>
      <c r="B558" t="str">
        <f>IF([1]Allegations!S561="Location unknown","Location unknown",VLOOKUP([1]Allegations!S561,[1]!map_alpha2[#Data],2,FALSE))</f>
        <v>United Arab Emirates</v>
      </c>
      <c r="C558" s="17">
        <f>IF([1]Allegations!U561="","",[1]Allegations!U561)</f>
        <v>44352</v>
      </c>
      <c r="D558" s="18" t="str">
        <f>IF([1]Allegations!B561="","",HYPERLINK([1]Allegations!B561))</f>
        <v>https://www.business-humanrights.org/en/latest-news/uae-discussion-of-workers-rights-as-resigning-employee-threatened-with-contract-change-workers-experience-passport-confiscation-long-hours-delayed-wages/</v>
      </c>
      <c r="E558" t="str">
        <f>IF([1]Allegations!M561="","",[1]Allegations!M561)</f>
        <v>News outlet</v>
      </c>
      <c r="F558" t="str">
        <f>IF([1]Allegations!L561="","",[1]Allegations!L561)</f>
        <v>Migrant &amp; immigrant workers (Unknown Number - Unknown Location - Unknown Sector)</v>
      </c>
      <c r="G558" t="str">
        <f>IF([1]Allegations!T561="","",[1]Allegations!T561)</f>
        <v>Number unknown</v>
      </c>
      <c r="H558" t="str">
        <f>IF([1]Allegations!X561="","",[1]Allegations!X561)</f>
        <v>Workers at a company in Dubai are allegedly forced to work long hours, up to 12 hours a day and sometimes seven days a week. The company withholds their passports and does not pay them salaries on time. The workers are shouted at if they complain or ask for their salaries to be paid on time.</v>
      </c>
      <c r="I558" s="1" t="str">
        <f>IF([1]Allegations!K561="","",[1]Allegations!K561)</f>
        <v>Intimidation &amp; Threats;Non-payment of Wages;Withholding Passports</v>
      </c>
      <c r="J558" t="str">
        <f>IF([1]Allegations!C561="","",[1]Allegations!C561)</f>
        <v/>
      </c>
      <c r="K558" t="str">
        <f>IF([1]Allegations!F561="","",[1]Allegations!F561)</f>
        <v/>
      </c>
      <c r="L558" t="str">
        <f>IF([1]Allegations!G561="","",[1]Allegations!G561)</f>
        <v/>
      </c>
      <c r="M558" t="str">
        <f>IF([1]Allegations!H561="","",[1]Allegations!H561)</f>
        <v/>
      </c>
      <c r="N558" t="str">
        <f>IF([1]Allegations!I561="","",[1]Allegations!I561)</f>
        <v/>
      </c>
      <c r="O558" s="1" t="str">
        <f>IF([1]Allegations!J561="","",[1]Allegations!J561)</f>
        <v>Not Reported (Employer - Sector not reported/applicable)</v>
      </c>
      <c r="P558" t="str">
        <f>IF([1]Allegations!N561="","",[1]Allegations!N561)</f>
        <v>No</v>
      </c>
      <c r="Q558" t="str">
        <f>IF([1]Allegations!O561="","",[1]Allegations!O561)</f>
        <v/>
      </c>
      <c r="R558" s="18" t="str">
        <f>IF(AND([1]Allegations!R561="",[1]Allegations!P561=""),"",IF(AND(NOT([1]Allegations!R561=""),[1]Allegations!P561=""),HYPERLINK([1]Allegations!R561),HYPERLINK([1]Allegations!P561)))</f>
        <v/>
      </c>
      <c r="S558" s="1" t="str">
        <f>IF([1]Allegations!Q561="","",[1]Allegations!Q561)</f>
        <v>None reported.</v>
      </c>
      <c r="T558" t="str">
        <f t="shared" si="72"/>
        <v>x</v>
      </c>
      <c r="U558" t="str">
        <f t="shared" si="73"/>
        <v>x</v>
      </c>
      <c r="V558" t="str">
        <f t="shared" si="74"/>
        <v/>
      </c>
      <c r="W558" t="str">
        <f t="shared" si="75"/>
        <v/>
      </c>
      <c r="X558" t="str">
        <f t="shared" si="76"/>
        <v>x</v>
      </c>
      <c r="Y558" t="str">
        <f t="shared" si="77"/>
        <v/>
      </c>
      <c r="Z558" t="str">
        <f t="shared" si="78"/>
        <v/>
      </c>
      <c r="AA558" s="1" t="str">
        <f t="shared" si="79"/>
        <v/>
      </c>
      <c r="AB558" s="19" t="str">
        <f t="shared" si="80"/>
        <v>Sector not reported/applicable</v>
      </c>
    </row>
    <row r="559" spans="1:28" x14ac:dyDescent="0.25">
      <c r="A559" s="1">
        <f>[1]Allegations!V562</f>
        <v>2431</v>
      </c>
      <c r="B559" t="str">
        <f>IF([1]Allegations!S562="Location unknown","Location unknown",VLOOKUP([1]Allegations!S562,[1]!map_alpha2[#Data],2,FALSE))</f>
        <v>United Arab Emirates</v>
      </c>
      <c r="C559" s="17">
        <f>IF([1]Allegations!U562="","",[1]Allegations!U562)</f>
        <v>44352</v>
      </c>
      <c r="D559" s="18" t="str">
        <f>IF([1]Allegations!B562="","",HYPERLINK([1]Allegations!B562))</f>
        <v>https://www.business-humanrights.org/en/latest-news/uae-discussion-of-workers-rights-as-resigning-employee-threatened-with-contract-change-workers-experience-passport-confiscation-long-hours-delayed-wages/</v>
      </c>
      <c r="E559" t="str">
        <f>IF([1]Allegations!M562="","",[1]Allegations!M562)</f>
        <v>News outlet</v>
      </c>
      <c r="F559" t="str">
        <f>IF([1]Allegations!L562="","",[1]Allegations!L562)</f>
        <v>Migrant &amp; immigrant workers (1 - Unknown Location - Unknown Sector)</v>
      </c>
      <c r="G559">
        <f>IF([1]Allegations!T562="","",[1]Allegations!T562)</f>
        <v>1</v>
      </c>
      <c r="H559" t="str">
        <f>IF([1]Allegations!X562="","",[1]Allegations!X562)</f>
        <v>A worker serving their notice period alleged that their employer threatened them that it will not cancel their visa or pay them and that it will apply for a work ban to be imposed on them if they do not agree to sign a non-compete certificate.</v>
      </c>
      <c r="I559" s="1" t="str">
        <f>IF([1]Allegations!K562="","",[1]Allegations!K562)</f>
        <v>Intimidation &amp; Threats;Non-payment of Wages;Restricted Mobility</v>
      </c>
      <c r="J559" t="str">
        <f>IF([1]Allegations!C562="","",[1]Allegations!C562)</f>
        <v/>
      </c>
      <c r="K559" t="str">
        <f>IF([1]Allegations!F562="","",[1]Allegations!F562)</f>
        <v/>
      </c>
      <c r="L559" t="str">
        <f>IF([1]Allegations!G562="","",[1]Allegations!G562)</f>
        <v/>
      </c>
      <c r="M559" t="str">
        <f>IF([1]Allegations!H562="","",[1]Allegations!H562)</f>
        <v/>
      </c>
      <c r="N559" t="str">
        <f>IF([1]Allegations!I562="","",[1]Allegations!I562)</f>
        <v/>
      </c>
      <c r="O559" s="1" t="str">
        <f>IF([1]Allegations!J562="","",[1]Allegations!J562)</f>
        <v>Not Reported (Employer - Sector not reported/applicable)</v>
      </c>
      <c r="P559" t="str">
        <f>IF([1]Allegations!N562="","",[1]Allegations!N562)</f>
        <v>No</v>
      </c>
      <c r="Q559" t="str">
        <f>IF([1]Allegations!O562="","",[1]Allegations!O562)</f>
        <v/>
      </c>
      <c r="R559" s="18" t="str">
        <f>IF(AND([1]Allegations!R562="",[1]Allegations!P562=""),"",IF(AND(NOT([1]Allegations!R562=""),[1]Allegations!P562=""),HYPERLINK([1]Allegations!R562),HYPERLINK([1]Allegations!P562)))</f>
        <v/>
      </c>
      <c r="S559" s="1" t="str">
        <f>IF([1]Allegations!Q562="","",[1]Allegations!Q562)</f>
        <v>None reported.</v>
      </c>
      <c r="T559" t="str">
        <f t="shared" si="72"/>
        <v>x</v>
      </c>
      <c r="U559" t="str">
        <f t="shared" si="73"/>
        <v>x</v>
      </c>
      <c r="V559" t="str">
        <f t="shared" si="74"/>
        <v/>
      </c>
      <c r="W559" t="str">
        <f t="shared" si="75"/>
        <v/>
      </c>
      <c r="X559" t="str">
        <f t="shared" si="76"/>
        <v>x</v>
      </c>
      <c r="Y559" t="str">
        <f t="shared" si="77"/>
        <v/>
      </c>
      <c r="Z559" t="str">
        <f t="shared" si="78"/>
        <v/>
      </c>
      <c r="AA559" s="1" t="str">
        <f t="shared" si="79"/>
        <v/>
      </c>
      <c r="AB559" s="19" t="str">
        <f t="shared" si="80"/>
        <v>Sector not reported/applicable</v>
      </c>
    </row>
    <row r="560" spans="1:28" x14ac:dyDescent="0.25">
      <c r="A560" s="1">
        <f>[1]Allegations!V563</f>
        <v>2428</v>
      </c>
      <c r="B560" t="str">
        <f>IF([1]Allegations!S563="Location unknown","Location unknown",VLOOKUP([1]Allegations!S563,[1]!map_alpha2[#Data],2,FALSE))</f>
        <v>United Arab Emirates</v>
      </c>
      <c r="C560" s="17">
        <f>IF([1]Allegations!U563="","",[1]Allegations!U563)</f>
        <v>44338</v>
      </c>
      <c r="D560" s="18" t="str">
        <f>IF([1]Allegations!B563="","",HYPERLINK([1]Allegations!B563))</f>
        <v>https://www.business-humanrights.org/en/latest-news/uae-discussion-of-workers-legal-rights-in-case-of-employer-failure-to-pay-salary/</v>
      </c>
      <c r="E560" t="str">
        <f>IF([1]Allegations!M563="","",[1]Allegations!M563)</f>
        <v>News outlet</v>
      </c>
      <c r="F560" t="str">
        <f>IF([1]Allegations!L563="","",[1]Allegations!L563)</f>
        <v>Migrant &amp; immigrant workers (1 - Unknown Location - Unknown Sector)</v>
      </c>
      <c r="G560">
        <f>IF([1]Allegations!T563="","",[1]Allegations!T563)</f>
        <v>1</v>
      </c>
      <c r="H560" t="str">
        <f>IF([1]Allegations!X563="","",[1]Allegations!X563)</f>
        <v>A migrant worker alleged that he did not receive his wage for four months.</v>
      </c>
      <c r="I560" s="1" t="str">
        <f>IF([1]Allegations!K563="","",[1]Allegations!K563)</f>
        <v>Non-payment of Wages</v>
      </c>
      <c r="J560" t="str">
        <f>IF([1]Allegations!C563="","",[1]Allegations!C563)</f>
        <v/>
      </c>
      <c r="K560" t="str">
        <f>IF([1]Allegations!F563="","",[1]Allegations!F563)</f>
        <v/>
      </c>
      <c r="L560" t="str">
        <f>IF([1]Allegations!G563="","",[1]Allegations!G563)</f>
        <v/>
      </c>
      <c r="M560" t="str">
        <f>IF([1]Allegations!H563="","",[1]Allegations!H563)</f>
        <v/>
      </c>
      <c r="N560" t="str">
        <f>IF([1]Allegations!I563="","",[1]Allegations!I563)</f>
        <v/>
      </c>
      <c r="O560" s="1" t="str">
        <f>IF([1]Allegations!J563="","",[1]Allegations!J563)</f>
        <v>Not Reported (Employer - Sector not reported/applicable)</v>
      </c>
      <c r="P560" t="str">
        <f>IF([1]Allegations!N563="","",[1]Allegations!N563)</f>
        <v>No</v>
      </c>
      <c r="Q560" t="str">
        <f>IF([1]Allegations!O563="","",[1]Allegations!O563)</f>
        <v/>
      </c>
      <c r="R560" s="18" t="str">
        <f>IF(AND([1]Allegations!R563="",[1]Allegations!P563=""),"",IF(AND(NOT([1]Allegations!R563=""),[1]Allegations!P563=""),HYPERLINK([1]Allegations!R563),HYPERLINK([1]Allegations!P563)))</f>
        <v/>
      </c>
      <c r="S560" s="1" t="str">
        <f>IF([1]Allegations!Q563="","",[1]Allegations!Q563)</f>
        <v>None reported.</v>
      </c>
      <c r="T560" t="str">
        <f t="shared" si="72"/>
        <v>x</v>
      </c>
      <c r="U560" t="str">
        <f t="shared" si="73"/>
        <v/>
      </c>
      <c r="V560" t="str">
        <f t="shared" si="74"/>
        <v/>
      </c>
      <c r="W560" t="str">
        <f t="shared" si="75"/>
        <v/>
      </c>
      <c r="X560" t="str">
        <f t="shared" si="76"/>
        <v/>
      </c>
      <c r="Y560" t="str">
        <f t="shared" si="77"/>
        <v/>
      </c>
      <c r="Z560" t="str">
        <f t="shared" si="78"/>
        <v/>
      </c>
      <c r="AA560" s="1" t="str">
        <f t="shared" si="79"/>
        <v/>
      </c>
      <c r="AB560" s="19" t="str">
        <f t="shared" si="80"/>
        <v>Sector not reported/applicable</v>
      </c>
    </row>
    <row r="561" spans="1:28" x14ac:dyDescent="0.25">
      <c r="A561" s="1">
        <f>[1]Allegations!V564</f>
        <v>2427</v>
      </c>
      <c r="B561" t="str">
        <f>IF([1]Allegations!S564="Location unknown","Location unknown",VLOOKUP([1]Allegations!S564,[1]!map_alpha2[#Data],2,FALSE))</f>
        <v>United Arab Emirates</v>
      </c>
      <c r="C561" s="17">
        <f>IF([1]Allegations!U564="","",[1]Allegations!U564)</f>
        <v>44334</v>
      </c>
      <c r="D561" s="18" t="str">
        <f>IF([1]Allegations!B564="","",HYPERLINK([1]Allegations!B564))</f>
        <v>https://www.business-humanrights.org/en/latest-news/fake-job-offers-in-uae-leave-over-300-indian-nurses-stranded/</v>
      </c>
      <c r="E561" t="str">
        <f>IF([1]Allegations!M564="","",[1]Allegations!M564)</f>
        <v>News outlet</v>
      </c>
      <c r="F561" t="str">
        <f>IF([1]Allegations!L564="","",[1]Allegations!L564)</f>
        <v>Migrant &amp; immigrant workers (1 - IN - Health care)</v>
      </c>
      <c r="G561" t="str">
        <f>IF([1]Allegations!T564="","",[1]Allegations!T564)</f>
        <v>Number unknown</v>
      </c>
      <c r="H561" t="str">
        <f>IF([1]Allegations!X564="","",[1]Allegations!X564)</f>
        <v>300 Indian nurses arrived in the UAE on visit visas alleged being duped by recruitment agents after paying fees ranging from Rs 200,000 (Dh10,055) to Rs 350,000.
One company identified was Take Off where a nurse told the Khaleej Times that she had paid USD3,200 in recruitment fees.</v>
      </c>
      <c r="I561" s="1" t="str">
        <f>IF([1]Allegations!K564="","",[1]Allegations!K564)</f>
        <v>Intimidation &amp; Threats;Precarious/unsuitable living conditions;Recruitment Fees</v>
      </c>
      <c r="J561" t="str">
        <f>IF([1]Allegations!C564="","",[1]Allegations!C564)</f>
        <v>Take Off HR (Recruiter)</v>
      </c>
      <c r="K561" t="str">
        <f>IF([1]Allegations!F564="","",[1]Allegations!F564)</f>
        <v>Recruitment agencies</v>
      </c>
      <c r="L561" t="str">
        <f>IF([1]Allegations!G564="","",[1]Allegations!G564)</f>
        <v/>
      </c>
      <c r="M561" t="str">
        <f>IF([1]Allegations!H564="","",[1]Allegations!H564)</f>
        <v/>
      </c>
      <c r="N561" t="str">
        <f>IF([1]Allegations!I564="","",[1]Allegations!I564)</f>
        <v/>
      </c>
      <c r="O561" s="1" t="str">
        <f>IF([1]Allegations!J564="","",[1]Allegations!J564)</f>
        <v/>
      </c>
      <c r="P561" t="str">
        <f>IF([1]Allegations!N564="","",[1]Allegations!N564)</f>
        <v>No</v>
      </c>
      <c r="Q561" t="str">
        <f>IF([1]Allegations!O564="","",[1]Allegations!O564)</f>
        <v/>
      </c>
      <c r="R561" s="18" t="str">
        <f>IF(AND([1]Allegations!R564="",[1]Allegations!P564=""),"",IF(AND(NOT([1]Allegations!R564=""),[1]Allegations!P564=""),HYPERLINK([1]Allegations!R564),HYPERLINK([1]Allegations!P564)))</f>
        <v/>
      </c>
      <c r="S561" s="1" t="str">
        <f>IF([1]Allegations!Q564="","",[1]Allegations!Q564)</f>
        <v>The authority has launched investigation into the incident. Health-care groups in UAE have offered jobs to the affected nurses, even those who do not have license, or don't meet the criteria for a license as they can work as healthcare assistants. 
 Business &amp; Human Rights Resource Centre was unable to find information about Take-Off agency to invite them to respond to the allegation.</v>
      </c>
      <c r="T561" t="str">
        <f t="shared" si="72"/>
        <v>x</v>
      </c>
      <c r="U561" t="str">
        <f t="shared" si="73"/>
        <v/>
      </c>
      <c r="V561" t="str">
        <f t="shared" si="74"/>
        <v/>
      </c>
      <c r="W561" t="str">
        <f t="shared" si="75"/>
        <v>x</v>
      </c>
      <c r="X561" t="str">
        <f t="shared" si="76"/>
        <v>x</v>
      </c>
      <c r="Y561" t="str">
        <f t="shared" si="77"/>
        <v/>
      </c>
      <c r="Z561" t="str">
        <f t="shared" si="78"/>
        <v/>
      </c>
      <c r="AA561" s="1" t="str">
        <f t="shared" si="79"/>
        <v/>
      </c>
      <c r="AB561" s="19" t="str">
        <f t="shared" si="80"/>
        <v>Recruitment agencies</v>
      </c>
    </row>
    <row r="562" spans="1:28" x14ac:dyDescent="0.25">
      <c r="A562" s="1">
        <f>[1]Allegations!V565</f>
        <v>2424</v>
      </c>
      <c r="B562" t="str">
        <f>IF([1]Allegations!S565="Location unknown","Location unknown",VLOOKUP([1]Allegations!S565,[1]!map_alpha2[#Data],2,FALSE))</f>
        <v>United Arab Emirates</v>
      </c>
      <c r="C562" s="17">
        <f>IF([1]Allegations!U565="","",[1]Allegations!U565)</f>
        <v>44335</v>
      </c>
      <c r="D562" s="18" t="str">
        <f>IF([1]Allegations!B565="","",HYPERLINK([1]Allegations!B565))</f>
        <v>https://www.business-humanrights.org/en/latest-news/uae-worker-allegedly-not-received-wages-for-nine-months-incl-legal-advice-on-complaint-mechanisms-in-case-of-business-closure/</v>
      </c>
      <c r="E562" t="str">
        <f>IF([1]Allegations!M565="","",[1]Allegations!M565)</f>
        <v>News outlet</v>
      </c>
      <c r="F562" t="str">
        <f>IF([1]Allegations!L565="","",[1]Allegations!L565)</f>
        <v>Migrant &amp; immigrant workers (1 - Unknown Location - Unknown Sector)</v>
      </c>
      <c r="G562">
        <f>IF([1]Allegations!T565="","",[1]Allegations!T565)</f>
        <v>1</v>
      </c>
      <c r="H562" t="str">
        <f>IF([1]Allegations!X565="","",[1]Allegations!X565)</f>
        <v>A worker alleged that he has not been paid his salary for the last nine months. He also claimed that his company is putting pressure on him to cancel his current visa and to move to another company's visa, within the same group in Dubai.</v>
      </c>
      <c r="I562" s="1" t="str">
        <f>IF([1]Allegations!K565="","",[1]Allegations!K565)</f>
        <v>Intimidation &amp; Threats;Non-payment of Wages</v>
      </c>
      <c r="J562" t="str">
        <f>IF([1]Allegations!C565="","",[1]Allegations!C565)</f>
        <v/>
      </c>
      <c r="K562" t="str">
        <f>IF([1]Allegations!F565="","",[1]Allegations!F565)</f>
        <v/>
      </c>
      <c r="L562" t="str">
        <f>IF([1]Allegations!G565="","",[1]Allegations!G565)</f>
        <v/>
      </c>
      <c r="M562" t="str">
        <f>IF([1]Allegations!H565="","",[1]Allegations!H565)</f>
        <v/>
      </c>
      <c r="N562" t="str">
        <f>IF([1]Allegations!I565="","",[1]Allegations!I565)</f>
        <v/>
      </c>
      <c r="O562" s="1" t="str">
        <f>IF([1]Allegations!J565="","",[1]Allegations!J565)</f>
        <v>Not Reported (Employer - Sector not reported/applicable)</v>
      </c>
      <c r="P562" t="str">
        <f>IF([1]Allegations!N565="","",[1]Allegations!N565)</f>
        <v>No</v>
      </c>
      <c r="Q562" t="str">
        <f>IF([1]Allegations!O565="","",[1]Allegations!O565)</f>
        <v/>
      </c>
      <c r="R562" s="18" t="str">
        <f>IF(AND([1]Allegations!R565="",[1]Allegations!P565=""),"",IF(AND(NOT([1]Allegations!R565=""),[1]Allegations!P565=""),HYPERLINK([1]Allegations!R565),HYPERLINK([1]Allegations!P565)))</f>
        <v/>
      </c>
      <c r="S562" s="1" t="str">
        <f>IF([1]Allegations!Q565="","",[1]Allegations!Q565)</f>
        <v>None reported.</v>
      </c>
      <c r="T562" t="str">
        <f t="shared" si="72"/>
        <v>x</v>
      </c>
      <c r="U562" t="str">
        <f t="shared" si="73"/>
        <v/>
      </c>
      <c r="V562" t="str">
        <f t="shared" si="74"/>
        <v/>
      </c>
      <c r="W562" t="str">
        <f t="shared" si="75"/>
        <v/>
      </c>
      <c r="X562" t="str">
        <f t="shared" si="76"/>
        <v>x</v>
      </c>
      <c r="Y562" t="str">
        <f t="shared" si="77"/>
        <v/>
      </c>
      <c r="Z562" t="str">
        <f t="shared" si="78"/>
        <v/>
      </c>
      <c r="AA562" s="1" t="str">
        <f t="shared" si="79"/>
        <v/>
      </c>
      <c r="AB562" s="19" t="str">
        <f t="shared" si="80"/>
        <v>Sector not reported/applicable</v>
      </c>
    </row>
    <row r="563" spans="1:28" x14ac:dyDescent="0.25">
      <c r="A563" s="1">
        <f>[1]Allegations!V566</f>
        <v>2364</v>
      </c>
      <c r="B563" t="str">
        <f>IF([1]Allegations!S566="Location unknown","Location unknown",VLOOKUP([1]Allegations!S566,[1]!map_alpha2[#Data],2,FALSE))</f>
        <v>United Arab Emirates</v>
      </c>
      <c r="C563" s="17">
        <f>IF([1]Allegations!U566="","",[1]Allegations!U566)</f>
        <v>44184</v>
      </c>
      <c r="D563" s="18" t="str">
        <f>IF([1]Allegations!B566="","",HYPERLINK([1]Allegations!B566))</f>
        <v>https://www.business-humanrights.org/en/latest-news/nepal-fair-ethical-recruitment-practices-falling-short-as-migrant-workers-continue-to-pay-extortionate-fees/</v>
      </c>
      <c r="E563" t="str">
        <f>IF([1]Allegations!M566="","",[1]Allegations!M566)</f>
        <v>News outlet</v>
      </c>
      <c r="F563" t="str">
        <f>IF([1]Allegations!L566="","",[1]Allegations!L566)</f>
        <v>Migrant &amp; immigrant workers (1 - NP - Unknown Sector)</v>
      </c>
      <c r="G563">
        <f>IF([1]Allegations!T566="","",[1]Allegations!T566)</f>
        <v>1</v>
      </c>
      <c r="H563" t="str">
        <f>IF([1]Allegations!X566="","",[1]Allegations!X566)</f>
        <v>In December 2020, the Kathmandu Post reported that migrant workers were continuing to pay hefty recruitment fees for overseas jobs. One worker described moving to the UAE before the COVID-19 lockdown in 2020; his employer deducted money from his monthly salary, only paying him for days worked. The worker was concerned he would be be unable to repay the loan he had taken to pay recruitment agents.</v>
      </c>
      <c r="I563" s="1" t="str">
        <f>IF([1]Allegations!K566="","",[1]Allegations!K566)</f>
        <v>Non-payment of Wages;Recruitment Fees</v>
      </c>
      <c r="J563" t="str">
        <f>IF([1]Allegations!C566="","",[1]Allegations!C566)</f>
        <v/>
      </c>
      <c r="K563" t="str">
        <f>IF([1]Allegations!F566="","",[1]Allegations!F566)</f>
        <v/>
      </c>
      <c r="L563" t="str">
        <f>IF([1]Allegations!G566="","",[1]Allegations!G566)</f>
        <v/>
      </c>
      <c r="M563" t="str">
        <f>IF([1]Allegations!H566="","",[1]Allegations!H566)</f>
        <v/>
      </c>
      <c r="N563" t="str">
        <f>IF([1]Allegations!I566="","",[1]Allegations!I566)</f>
        <v/>
      </c>
      <c r="O563" s="1" t="str">
        <f>IF([1]Allegations!J566="","",[1]Allegations!J566)</f>
        <v>Not Reported (Employer - Sector not reported/applicable)</v>
      </c>
      <c r="P563" t="str">
        <f>IF([1]Allegations!N566="","",[1]Allegations!N566)</f>
        <v>No</v>
      </c>
      <c r="Q563" t="str">
        <f>IF([1]Allegations!O566="","",[1]Allegations!O566)</f>
        <v/>
      </c>
      <c r="R563" s="18" t="str">
        <f>IF(AND([1]Allegations!R566="",[1]Allegations!P566=""),"",IF(AND(NOT([1]Allegations!R566=""),[1]Allegations!P566=""),HYPERLINK([1]Allegations!R566),HYPERLINK([1]Allegations!P566)))</f>
        <v/>
      </c>
      <c r="S563" s="1" t="str">
        <f>IF([1]Allegations!Q566="","",[1]Allegations!Q566)</f>
        <v>None reported.</v>
      </c>
      <c r="T563" t="str">
        <f t="shared" si="72"/>
        <v>x</v>
      </c>
      <c r="U563" t="str">
        <f t="shared" si="73"/>
        <v/>
      </c>
      <c r="V563" t="str">
        <f t="shared" si="74"/>
        <v/>
      </c>
      <c r="W563" t="str">
        <f t="shared" si="75"/>
        <v/>
      </c>
      <c r="X563" t="str">
        <f t="shared" si="76"/>
        <v/>
      </c>
      <c r="Y563" t="str">
        <f t="shared" si="77"/>
        <v/>
      </c>
      <c r="Z563" t="str">
        <f t="shared" si="78"/>
        <v/>
      </c>
      <c r="AA563" s="1" t="str">
        <f t="shared" si="79"/>
        <v/>
      </c>
      <c r="AB563" s="19" t="str">
        <f t="shared" si="80"/>
        <v>Sector not reported/applicable</v>
      </c>
    </row>
    <row r="564" spans="1:28" x14ac:dyDescent="0.25">
      <c r="A564" s="1">
        <f>[1]Allegations!V567</f>
        <v>2363</v>
      </c>
      <c r="B564" t="str">
        <f>IF([1]Allegations!S567="Location unknown","Location unknown",VLOOKUP([1]Allegations!S567,[1]!map_alpha2[#Data],2,FALSE))</f>
        <v>United Arab Emirates</v>
      </c>
      <c r="C564" s="17">
        <f>IF([1]Allegations!U567="","",[1]Allegations!U567)</f>
        <v>44175</v>
      </c>
      <c r="D564" s="18" t="str">
        <f>IF([1]Allegations!B567="","",HYPERLINK([1]Allegations!B567))</f>
        <v>https://www.business-humanrights.org/en/latest-news/turkey-workers-repatriated-from-dubai-after-uae-co-confiscates-passports/</v>
      </c>
      <c r="E564" t="str">
        <f>IF([1]Allegations!M567="","",[1]Allegations!M567)</f>
        <v>News outlet</v>
      </c>
      <c r="F564" t="str">
        <f>IF([1]Allegations!L567="","",[1]Allegations!L567)</f>
        <v>Migrant &amp; immigrant workers (10 - TR - Unknown Sector)</v>
      </c>
      <c r="G564">
        <f>IF([1]Allegations!T567="","",[1]Allegations!T567)</f>
        <v>10</v>
      </c>
      <c r="H564" t="str">
        <f>IF([1]Allegations!X567="","",[1]Allegations!X567)</f>
        <v>In December 2020, 10 Turkish workers were repatriated from the UAE after they were sent there by a Turkish company but unable to return when the UAE employer confiscated their passports.</v>
      </c>
      <c r="I564" s="1" t="str">
        <f>IF([1]Allegations!K567="","",[1]Allegations!K567)</f>
        <v>Withholding Passports</v>
      </c>
      <c r="J564" t="str">
        <f>IF([1]Allegations!C567="","",[1]Allegations!C567)</f>
        <v/>
      </c>
      <c r="K564" t="str">
        <f>IF([1]Allegations!F567="","",[1]Allegations!F567)</f>
        <v/>
      </c>
      <c r="L564" t="str">
        <f>IF([1]Allegations!G567="","",[1]Allegations!G567)</f>
        <v/>
      </c>
      <c r="M564" t="str">
        <f>IF([1]Allegations!H567="","",[1]Allegations!H567)</f>
        <v/>
      </c>
      <c r="N564" t="str">
        <f>IF([1]Allegations!I567="","",[1]Allegations!I567)</f>
        <v/>
      </c>
      <c r="O564" s="1" t="str">
        <f>IF([1]Allegations!J567="","",[1]Allegations!J567)</f>
        <v>Not Reported (Employer - Sector not reported/applicable)</v>
      </c>
      <c r="P564" t="str">
        <f>IF([1]Allegations!N567="","",[1]Allegations!N567)</f>
        <v>No</v>
      </c>
      <c r="Q564" t="str">
        <f>IF([1]Allegations!O567="","",[1]Allegations!O567)</f>
        <v/>
      </c>
      <c r="R564" s="18" t="str">
        <f>IF(AND([1]Allegations!R567="",[1]Allegations!P567=""),"",IF(AND(NOT([1]Allegations!R567=""),[1]Allegations!P567=""),HYPERLINK([1]Allegations!R567),HYPERLINK([1]Allegations!P567)))</f>
        <v/>
      </c>
      <c r="S564" s="1" t="str">
        <f>IF([1]Allegations!Q567="","",[1]Allegations!Q567)</f>
        <v>The Turkish company "stepped in" together with the consulate to enable the workers to return home. The owner of the unnamed Turkish company stated they would be suing the UAE company and the situation had never occurred before, although they had been carrying out projects abroad "for years".</v>
      </c>
      <c r="T564" t="str">
        <f t="shared" si="72"/>
        <v/>
      </c>
      <c r="U564" t="str">
        <f t="shared" si="73"/>
        <v>x</v>
      </c>
      <c r="V564" t="str">
        <f t="shared" si="74"/>
        <v/>
      </c>
      <c r="W564" t="str">
        <f t="shared" si="75"/>
        <v/>
      </c>
      <c r="X564" t="str">
        <f t="shared" si="76"/>
        <v/>
      </c>
      <c r="Y564" t="str">
        <f t="shared" si="77"/>
        <v/>
      </c>
      <c r="Z564" t="str">
        <f t="shared" si="78"/>
        <v/>
      </c>
      <c r="AA564" s="1" t="str">
        <f t="shared" si="79"/>
        <v/>
      </c>
      <c r="AB564" s="19" t="str">
        <f t="shared" si="80"/>
        <v>Sector not reported/applicable</v>
      </c>
    </row>
    <row r="565" spans="1:28" x14ac:dyDescent="0.25">
      <c r="A565" s="1">
        <f>[1]Allegations!V568</f>
        <v>2356</v>
      </c>
      <c r="B565" t="str">
        <f>IF([1]Allegations!S568="Location unknown","Location unknown",VLOOKUP([1]Allegations!S568,[1]!map_alpha2[#Data],2,FALSE))</f>
        <v>United Arab Emirates</v>
      </c>
      <c r="C565" s="17">
        <f>IF([1]Allegations!U568="","",[1]Allegations!U568)</f>
        <v>43983</v>
      </c>
      <c r="D565" s="18" t="str">
        <f>IF([1]Allegations!B568="","",HYPERLINK([1]Allegations!B568))</f>
        <v>https://www.business-humanrights.org/en/latest-news/the-cost-of-contagion-the-consequences-of-covid-19-for-migrant-workers-in-the-gulf-2/</v>
      </c>
      <c r="E565" t="str">
        <f>IF([1]Allegations!M568="","",[1]Allegations!M568)</f>
        <v>NGO</v>
      </c>
      <c r="F565" t="str">
        <f>IF([1]Allegations!L568="","",[1]Allegations!L568)</f>
        <v>Migrant &amp; immigrant workers (1 - PK - Manufacturing: General)</v>
      </c>
      <c r="G565">
        <f>IF([1]Allegations!T568="","",[1]Allegations!T568)</f>
        <v>1</v>
      </c>
      <c r="H565" t="str">
        <f>IF([1]Allegations!X568="","",[1]Allegations!X568)</f>
        <v>In November 2020, NGO Equidem launched a report highlighting the impact of COVID-19 on migrant workers in Saudi Arabia, Qatar and UAE, based on 206 interviews with workers. A Pakistani worker with National Paints Factory in Sharjah, UAE told Equidem that the job uncertainty wrought by COVID-19 and rumours of large planned layoffs exacerbated his anxiety that he had been unable to send any money to his family as the company had not paid him (by June) since April.</v>
      </c>
      <c r="I565" s="1" t="str">
        <f>IF([1]Allegations!K568="","",[1]Allegations!K568)</f>
        <v>Non-payment of Wages</v>
      </c>
      <c r="J565" t="str">
        <f>IF([1]Allegations!C568="","",[1]Allegations!C568)</f>
        <v>National Paints (Employer)</v>
      </c>
      <c r="K565" t="str">
        <f>IF([1]Allegations!F568="","",[1]Allegations!F568)</f>
        <v>Manufacturing: General;Paint</v>
      </c>
      <c r="L565" t="str">
        <f>IF([1]Allegations!G568="","",[1]Allegations!G568)</f>
        <v/>
      </c>
      <c r="M565" t="str">
        <f>IF([1]Allegations!H568="","",[1]Allegations!H568)</f>
        <v/>
      </c>
      <c r="N565" t="str">
        <f>IF([1]Allegations!I568="","",[1]Allegations!I568)</f>
        <v/>
      </c>
      <c r="O565" s="1" t="str">
        <f>IF([1]Allegations!J568="","",[1]Allegations!J568)</f>
        <v/>
      </c>
      <c r="P565" t="str">
        <f>IF([1]Allegations!N568="","",[1]Allegations!N568)</f>
        <v>No</v>
      </c>
      <c r="Q565" t="str">
        <f>IF([1]Allegations!O568="","",[1]Allegations!O568)</f>
        <v/>
      </c>
      <c r="R565" s="18" t="str">
        <f>IF(AND([1]Allegations!R568="",[1]Allegations!P568=""),"",IF(AND(NOT([1]Allegations!R568=""),[1]Allegations!P568=""),HYPERLINK([1]Allegations!R568),HYPERLINK([1]Allegations!P568)))</f>
        <v/>
      </c>
      <c r="S565" s="1" t="str">
        <f>IF([1]Allegations!Q568="","",[1]Allegations!Q568)</f>
        <v>None reported.</v>
      </c>
      <c r="T565" t="str">
        <f t="shared" si="72"/>
        <v>x</v>
      </c>
      <c r="U565" t="str">
        <f t="shared" si="73"/>
        <v/>
      </c>
      <c r="V565" t="str">
        <f t="shared" si="74"/>
        <v/>
      </c>
      <c r="W565" t="str">
        <f t="shared" si="75"/>
        <v/>
      </c>
      <c r="X565" t="str">
        <f t="shared" si="76"/>
        <v/>
      </c>
      <c r="Y565" t="str">
        <f t="shared" si="77"/>
        <v/>
      </c>
      <c r="Z565" t="str">
        <f t="shared" si="78"/>
        <v/>
      </c>
      <c r="AA565" s="1" t="str">
        <f t="shared" si="79"/>
        <v/>
      </c>
      <c r="AB565" s="19" t="str">
        <f t="shared" si="80"/>
        <v>Manufacturing: General;Paint</v>
      </c>
    </row>
    <row r="566" spans="1:28" x14ac:dyDescent="0.25">
      <c r="A566" s="1">
        <f>[1]Allegations!V569</f>
        <v>2351</v>
      </c>
      <c r="B566" t="str">
        <f>IF([1]Allegations!S569="Location unknown","Location unknown",VLOOKUP([1]Allegations!S569,[1]!map_alpha2[#Data],2,FALSE))</f>
        <v>Qatar</v>
      </c>
      <c r="C566" s="17">
        <f>IF([1]Allegations!U569="","",[1]Allegations!U569)</f>
        <v>43983</v>
      </c>
      <c r="D566" s="18" t="str">
        <f>IF([1]Allegations!B569="","",HYPERLINK([1]Allegations!B569))</f>
        <v>https://www.business-humanrights.org/en/latest-news/the-cost-of-contagion-the-consequences-of-covid-19-for-migrant-workers-in-the-gulf-2/</v>
      </c>
      <c r="E566" t="str">
        <f>IF([1]Allegations!M569="","",[1]Allegations!M569)</f>
        <v>NGO</v>
      </c>
      <c r="F566" t="str">
        <f>IF([1]Allegations!L569="","",[1]Allegations!L569)</f>
        <v>Migrant &amp; immigrant workers (Unknown Number - Unknown Location - Unknown Sector)</v>
      </c>
      <c r="G566" t="str">
        <f>IF([1]Allegations!T569="","",[1]Allegations!T569)</f>
        <v>Number unknown</v>
      </c>
      <c r="H566" t="str">
        <f>IF([1]Allegations!X569="","",[1]Allegations!X569)</f>
        <v>In November 2020, NGO Equidem launched a report highlighting the impact of COVID-19 on migrant workers in Saudi Arabia, Qatar and UAE, based on 206 interviews with workers. A worker in Qatar says that there are different salary scales for workers depending on nationality and that Qatari natationals get paid more for doing the same role. (102)</v>
      </c>
      <c r="I566" s="1" t="str">
        <f>IF([1]Allegations!K569="","",[1]Allegations!K569)</f>
        <v>Non-payment of Wages</v>
      </c>
      <c r="J566" t="str">
        <f>IF([1]Allegations!C569="","",[1]Allegations!C569)</f>
        <v/>
      </c>
      <c r="K566" t="str">
        <f>IF([1]Allegations!F569="","",[1]Allegations!F569)</f>
        <v/>
      </c>
      <c r="L566" t="str">
        <f>IF([1]Allegations!G569="","",[1]Allegations!G569)</f>
        <v/>
      </c>
      <c r="M566" t="str">
        <f>IF([1]Allegations!H569="","",[1]Allegations!H569)</f>
        <v/>
      </c>
      <c r="N566" t="str">
        <f>IF([1]Allegations!I569="","",[1]Allegations!I569)</f>
        <v/>
      </c>
      <c r="O566" s="1" t="str">
        <f>IF([1]Allegations!J569="","",[1]Allegations!J569)</f>
        <v>Not Reported (Employer - Sector not reported/applicable)</v>
      </c>
      <c r="P566" t="str">
        <f>IF([1]Allegations!N569="","",[1]Allegations!N569)</f>
        <v>No</v>
      </c>
      <c r="Q566" t="str">
        <f>IF([1]Allegations!O569="","",[1]Allegations!O569)</f>
        <v/>
      </c>
      <c r="R566" s="18" t="str">
        <f>IF(AND([1]Allegations!R569="",[1]Allegations!P569=""),"",IF(AND(NOT([1]Allegations!R569=""),[1]Allegations!P569=""),HYPERLINK([1]Allegations!R569),HYPERLINK([1]Allegations!P569)))</f>
        <v/>
      </c>
      <c r="S566" s="1" t="str">
        <f>IF([1]Allegations!Q569="","",[1]Allegations!Q569)</f>
        <v>None reported.</v>
      </c>
      <c r="T566" t="str">
        <f t="shared" si="72"/>
        <v>x</v>
      </c>
      <c r="U566" t="str">
        <f t="shared" si="73"/>
        <v/>
      </c>
      <c r="V566" t="str">
        <f t="shared" si="74"/>
        <v/>
      </c>
      <c r="W566" t="str">
        <f t="shared" si="75"/>
        <v/>
      </c>
      <c r="X566" t="str">
        <f t="shared" si="76"/>
        <v/>
      </c>
      <c r="Y566" t="str">
        <f t="shared" si="77"/>
        <v/>
      </c>
      <c r="Z566" t="str">
        <f t="shared" si="78"/>
        <v/>
      </c>
      <c r="AA566" s="1" t="str">
        <f t="shared" si="79"/>
        <v/>
      </c>
      <c r="AB566" s="19" t="str">
        <f t="shared" si="80"/>
        <v>Sector not reported/applicable</v>
      </c>
    </row>
    <row r="567" spans="1:28" x14ac:dyDescent="0.25">
      <c r="A567" s="1">
        <f>[1]Allegations!V570</f>
        <v>2350</v>
      </c>
      <c r="B567" t="str">
        <f>IF([1]Allegations!S570="Location unknown","Location unknown",VLOOKUP([1]Allegations!S570,[1]!map_alpha2[#Data],2,FALSE))</f>
        <v>Qatar</v>
      </c>
      <c r="C567" s="17">
        <f>IF([1]Allegations!U570="","",[1]Allegations!U570)</f>
        <v>44013</v>
      </c>
      <c r="D567" s="18" t="str">
        <f>IF([1]Allegations!B570="","",HYPERLINK([1]Allegations!B570))</f>
        <v>https://www.business-humanrights.org/en/latest-news/the-cost-of-contagion-the-consequences-of-covid-19-for-migrant-workers-in-the-gulf-2/</v>
      </c>
      <c r="E567" t="str">
        <f>IF([1]Allegations!M570="","",[1]Allegations!M570)</f>
        <v>NGO</v>
      </c>
      <c r="F567" t="str">
        <f>IF([1]Allegations!L570="","",[1]Allegations!L570)</f>
        <v>Migrant &amp; immigrant workers (Unknown Number - Unknown Location - Unknown Sector)</v>
      </c>
      <c r="G567" t="str">
        <f>IF([1]Allegations!T570="","",[1]Allegations!T570)</f>
        <v>Number unknown</v>
      </c>
      <c r="H567" t="str">
        <f>IF([1]Allegations!X570="","",[1]Allegations!X570)</f>
        <v>In November 2020, NGO Equidem launched a report highlighting the impact of COVID-19 on migrant workers in Saudi Arabia, Qatar and UAE, based on 206 interviews with workers.  A worker in Qatar told Equidem: “my company is not firing Qatari nationals nor workers from the Gulf but is only firing workers of other nationalities. They have sent most of us home." (102)</v>
      </c>
      <c r="I567" s="1" t="str">
        <f>IF([1]Allegations!K570="","",[1]Allegations!K570)</f>
        <v>Unfair Dismissal</v>
      </c>
      <c r="J567" t="str">
        <f>IF([1]Allegations!C570="","",[1]Allegations!C570)</f>
        <v/>
      </c>
      <c r="K567" t="str">
        <f>IF([1]Allegations!F570="","",[1]Allegations!F570)</f>
        <v/>
      </c>
      <c r="L567" t="str">
        <f>IF([1]Allegations!G570="","",[1]Allegations!G570)</f>
        <v/>
      </c>
      <c r="M567" t="str">
        <f>IF([1]Allegations!H570="","",[1]Allegations!H570)</f>
        <v/>
      </c>
      <c r="N567" t="str">
        <f>IF([1]Allegations!I570="","",[1]Allegations!I570)</f>
        <v/>
      </c>
      <c r="O567" s="1" t="str">
        <f>IF([1]Allegations!J570="","",[1]Allegations!J570)</f>
        <v>Not Reported (Employer - Sector not reported/applicable)</v>
      </c>
      <c r="P567" t="str">
        <f>IF([1]Allegations!N570="","",[1]Allegations!N570)</f>
        <v>No</v>
      </c>
      <c r="Q567" t="str">
        <f>IF([1]Allegations!O570="","",[1]Allegations!O570)</f>
        <v/>
      </c>
      <c r="R567" s="18" t="str">
        <f>IF(AND([1]Allegations!R570="",[1]Allegations!P570=""),"",IF(AND(NOT([1]Allegations!R570=""),[1]Allegations!P570=""),HYPERLINK([1]Allegations!R570),HYPERLINK([1]Allegations!P570)))</f>
        <v/>
      </c>
      <c r="S567" s="1" t="str">
        <f>IF([1]Allegations!Q570="","",[1]Allegations!Q570)</f>
        <v>None reported.</v>
      </c>
      <c r="T567" t="str">
        <f t="shared" si="72"/>
        <v>x</v>
      </c>
      <c r="U567" t="str">
        <f t="shared" si="73"/>
        <v/>
      </c>
      <c r="V567" t="str">
        <f t="shared" si="74"/>
        <v/>
      </c>
      <c r="W567" t="str">
        <f t="shared" si="75"/>
        <v/>
      </c>
      <c r="X567" t="str">
        <f t="shared" si="76"/>
        <v/>
      </c>
      <c r="Y567" t="str">
        <f t="shared" si="77"/>
        <v/>
      </c>
      <c r="Z567" t="str">
        <f t="shared" si="78"/>
        <v/>
      </c>
      <c r="AA567" s="1" t="str">
        <f t="shared" si="79"/>
        <v/>
      </c>
      <c r="AB567" s="19" t="str">
        <f t="shared" si="80"/>
        <v>Sector not reported/applicable</v>
      </c>
    </row>
    <row r="568" spans="1:28" x14ac:dyDescent="0.25">
      <c r="A568" s="1">
        <f>[1]Allegations!V571</f>
        <v>2349</v>
      </c>
      <c r="B568" t="str">
        <f>IF([1]Allegations!S571="Location unknown","Location unknown",VLOOKUP([1]Allegations!S571,[1]!map_alpha2[#Data],2,FALSE))</f>
        <v>Saudi Arabia</v>
      </c>
      <c r="C568" s="17">
        <f>IF([1]Allegations!U571="","",[1]Allegations!U571)</f>
        <v>44013</v>
      </c>
      <c r="D568" s="18" t="str">
        <f>IF([1]Allegations!B571="","",HYPERLINK([1]Allegations!B571))</f>
        <v>https://www.business-humanrights.org/en/latest-news/the-cost-of-contagion-the-consequences-of-covid-19-for-migrant-workers-in-the-gulf-2/</v>
      </c>
      <c r="E568" t="str">
        <f>IF([1]Allegations!M571="","",[1]Allegations!M571)</f>
        <v>NGO</v>
      </c>
      <c r="F568" t="str">
        <f>IF([1]Allegations!L571="","",[1]Allegations!L571)</f>
        <v>Migrant &amp; immigrant workers (Unknown Number - Unknown Location - Unknown Sector)</v>
      </c>
      <c r="G568" t="str">
        <f>IF([1]Allegations!T571="","",[1]Allegations!T571)</f>
        <v>Number unknown</v>
      </c>
      <c r="H568" t="str">
        <f>IF([1]Allegations!X571="","",[1]Allegations!X571)</f>
        <v>In November 2020, NGO Equidem launched a report highlighting the impact of COVID-19 on migrant workers in Saudi Arabia, Qatar and UAE, based on 206 interviews with workers. On March 16, the owner (of the company) glared at me. He told me to sign a document, he did not explain what it was. After I signed it he said I was terminated. The company discriminated against us. They fired many other workers but did not fire a single Saudi. We did not get any help or money after signing the paper. I neither have money nor accommodation. I am buying food borrowing some money from my friends and relatives. I am living in an old building, which is not build for accommodation purposes. We have to bring water from far away for the building. p 101</v>
      </c>
      <c r="I568" s="1" t="str">
        <f>IF([1]Allegations!K571="","",[1]Allegations!K571)</f>
        <v>Non-payment of Wages;Precarious/unsuitable living conditions;Right to food;Unfair Dismissal</v>
      </c>
      <c r="J568" t="str">
        <f>IF([1]Allegations!C571="","",[1]Allegations!C571)</f>
        <v/>
      </c>
      <c r="K568" t="str">
        <f>IF([1]Allegations!F571="","",[1]Allegations!F571)</f>
        <v/>
      </c>
      <c r="L568" t="str">
        <f>IF([1]Allegations!G571="","",[1]Allegations!G571)</f>
        <v/>
      </c>
      <c r="M568" t="str">
        <f>IF([1]Allegations!H571="","",[1]Allegations!H571)</f>
        <v/>
      </c>
      <c r="N568" t="str">
        <f>IF([1]Allegations!I571="","",[1]Allegations!I571)</f>
        <v/>
      </c>
      <c r="O568" s="1" t="str">
        <f>IF([1]Allegations!J571="","",[1]Allegations!J571)</f>
        <v>Not Reported (Employer - Sector not reported/applicable)</v>
      </c>
      <c r="P568" t="str">
        <f>IF([1]Allegations!N571="","",[1]Allegations!N571)</f>
        <v>No</v>
      </c>
      <c r="Q568" t="str">
        <f>IF([1]Allegations!O571="","",[1]Allegations!O571)</f>
        <v/>
      </c>
      <c r="R568" s="18" t="str">
        <f>IF(AND([1]Allegations!R571="",[1]Allegations!P571=""),"",IF(AND(NOT([1]Allegations!R571=""),[1]Allegations!P571=""),HYPERLINK([1]Allegations!R571),HYPERLINK([1]Allegations!P571)))</f>
        <v/>
      </c>
      <c r="S568" s="1" t="str">
        <f>IF([1]Allegations!Q571="","",[1]Allegations!Q571)</f>
        <v>None reported.</v>
      </c>
      <c r="T568" t="str">
        <f t="shared" si="72"/>
        <v>x</v>
      </c>
      <c r="U568" t="str">
        <f t="shared" si="73"/>
        <v/>
      </c>
      <c r="V568" t="str">
        <f t="shared" si="74"/>
        <v/>
      </c>
      <c r="W568" t="str">
        <f t="shared" si="75"/>
        <v>x</v>
      </c>
      <c r="X568" t="str">
        <f t="shared" si="76"/>
        <v/>
      </c>
      <c r="Y568" t="str">
        <f t="shared" si="77"/>
        <v/>
      </c>
      <c r="Z568" t="str">
        <f t="shared" si="78"/>
        <v/>
      </c>
      <c r="AA568" s="1" t="str">
        <f t="shared" si="79"/>
        <v/>
      </c>
      <c r="AB568" s="19" t="str">
        <f t="shared" si="80"/>
        <v>Sector not reported/applicable</v>
      </c>
    </row>
    <row r="569" spans="1:28" x14ac:dyDescent="0.25">
      <c r="A569" s="1">
        <f>[1]Allegations!V572</f>
        <v>2347</v>
      </c>
      <c r="B569" t="str">
        <f>IF([1]Allegations!S572="Location unknown","Location unknown",VLOOKUP([1]Allegations!S572,[1]!map_alpha2[#Data],2,FALSE))</f>
        <v>Qatar</v>
      </c>
      <c r="C569" s="17">
        <f>IF([1]Allegations!U572="","",[1]Allegations!U572)</f>
        <v>44013</v>
      </c>
      <c r="D569" s="18" t="str">
        <f>IF([1]Allegations!B572="","",HYPERLINK([1]Allegations!B572))</f>
        <v>https://www.business-humanrights.org/en/latest-news/the-cost-of-contagion-the-consequences-of-covid-19-for-migrant-workers-in-the-gulf-2/</v>
      </c>
      <c r="E569" t="str">
        <f>IF([1]Allegations!M572="","",[1]Allegations!M572)</f>
        <v>NGO</v>
      </c>
      <c r="F569" t="str">
        <f>IF([1]Allegations!L572="","",[1]Allegations!L572)</f>
        <v>Migrant &amp; immigrant workers (Unknown Number - IN - Construction)</v>
      </c>
      <c r="G569">
        <f>IF([1]Allegations!T572="","",[1]Allegations!T572)</f>
        <v>1</v>
      </c>
      <c r="H569" t="str">
        <f>IF([1]Allegations!X572="","",[1]Allegations!X572)</f>
        <v>In November 2020, NGO Equidem launched a report highlighting the impact of COVID-19 on migrant workers in Saudi Arabia, Qatar and UAE, based on 206 interviews with workers. One indian worker at  Nasser S. Al-Hajri Company said he had not been able to send money back to his family and he had to take a loan.</v>
      </c>
      <c r="I569" s="1" t="str">
        <f>IF([1]Allegations!K572="","",[1]Allegations!K572)</f>
        <v>Non-payment of Wages</v>
      </c>
      <c r="J569" t="str">
        <f>IF([1]Allegations!C572="","",[1]Allegations!C572)</f>
        <v>Nasser S. Al-Hajri Corporation (NSH) (Employer)</v>
      </c>
      <c r="K569" t="str">
        <f>IF([1]Allegations!F572="","",[1]Allegations!F572)</f>
        <v>Construction</v>
      </c>
      <c r="L569" t="str">
        <f>IF([1]Allegations!G572="","",[1]Allegations!G572)</f>
        <v/>
      </c>
      <c r="M569" t="str">
        <f>IF([1]Allegations!H572="","",[1]Allegations!H572)</f>
        <v/>
      </c>
      <c r="N569" t="str">
        <f>IF([1]Allegations!I572="","",[1]Allegations!I572)</f>
        <v/>
      </c>
      <c r="O569" s="1" t="str">
        <f>IF([1]Allegations!J572="","",[1]Allegations!J572)</f>
        <v/>
      </c>
      <c r="P569" t="str">
        <f>IF([1]Allegations!N572="","",[1]Allegations!N572)</f>
        <v>No</v>
      </c>
      <c r="Q569" t="str">
        <f>IF([1]Allegations!O572="","",[1]Allegations!O572)</f>
        <v/>
      </c>
      <c r="R569" s="18" t="str">
        <f>IF(AND([1]Allegations!R572="",[1]Allegations!P572=""),"",IF(AND(NOT([1]Allegations!R572=""),[1]Allegations!P572=""),HYPERLINK([1]Allegations!R572),HYPERLINK([1]Allegations!P572)))</f>
        <v/>
      </c>
      <c r="S569" s="1" t="str">
        <f>IF([1]Allegations!Q572="","",[1]Allegations!Q572)</f>
        <v>None reported.</v>
      </c>
      <c r="T569" t="str">
        <f t="shared" si="72"/>
        <v>x</v>
      </c>
      <c r="U569" t="str">
        <f t="shared" si="73"/>
        <v/>
      </c>
      <c r="V569" t="str">
        <f t="shared" si="74"/>
        <v/>
      </c>
      <c r="W569" t="str">
        <f t="shared" si="75"/>
        <v/>
      </c>
      <c r="X569" t="str">
        <f t="shared" si="76"/>
        <v/>
      </c>
      <c r="Y569" t="str">
        <f t="shared" si="77"/>
        <v/>
      </c>
      <c r="Z569" t="str">
        <f t="shared" si="78"/>
        <v/>
      </c>
      <c r="AA569" s="1" t="str">
        <f t="shared" si="79"/>
        <v/>
      </c>
      <c r="AB569" s="19" t="str">
        <f t="shared" si="80"/>
        <v>Construction</v>
      </c>
    </row>
    <row r="570" spans="1:28" x14ac:dyDescent="0.25">
      <c r="A570" s="1">
        <f>[1]Allegations!V573</f>
        <v>2346</v>
      </c>
      <c r="B570" t="str">
        <f>IF([1]Allegations!S573="Location unknown","Location unknown",VLOOKUP([1]Allegations!S573,[1]!map_alpha2[#Data],2,FALSE))</f>
        <v>Qatar</v>
      </c>
      <c r="C570" s="17">
        <f>IF([1]Allegations!U573="","",[1]Allegations!U573)</f>
        <v>43891</v>
      </c>
      <c r="D570" s="18" t="str">
        <f>IF([1]Allegations!B573="","",HYPERLINK([1]Allegations!B573))</f>
        <v>https://www.business-humanrights.org/en/latest-news/the-cost-of-contagion-the-consequences-of-covid-19-for-migrant-workers-in-the-gulf-2/</v>
      </c>
      <c r="E570" t="str">
        <f>IF([1]Allegations!M573="","",[1]Allegations!M573)</f>
        <v>NGO</v>
      </c>
      <c r="F570" t="str">
        <f>IF([1]Allegations!L573="","",[1]Allegations!L573)</f>
        <v>Migrant &amp; immigrant workers (Unknown Number - Unknown Location - Cleaning &amp; maintenance)</v>
      </c>
      <c r="G570" t="str">
        <f>IF([1]Allegations!T573="","",[1]Allegations!T573)</f>
        <v>Number unknown</v>
      </c>
      <c r="H570" t="str">
        <f>IF([1]Allegations!X573="","",[1]Allegations!X573)</f>
        <v>In November 2020, NGO Equidem launched a report highlighting the impact of COVID-19 on migrant workers in Saudi Arabia, Qatar and UAE, based on 206 interviews with workers. One cleaner at Al Baidha Cleaning Co. WLL, said his family is in dire need of help since he has not been able to send them money. He said he works for a manpower supply company and I only get paid when I work assignments,” he explained. “We do not get paid regularly and even then, my salary is not satisfactory.  I have borrowed money from friends and have been buying goods on credit."</v>
      </c>
      <c r="I570" s="1" t="str">
        <f>IF([1]Allegations!K573="","",[1]Allegations!K573)</f>
        <v>Non-payment of Wages</v>
      </c>
      <c r="J570" t="str">
        <f>IF([1]Allegations!C573="","",[1]Allegations!C573)</f>
        <v>Al Baidha Cleaning Co. (Employer)</v>
      </c>
      <c r="K570" t="str">
        <f>IF([1]Allegations!F573="","",[1]Allegations!F573)</f>
        <v>Cleaning &amp; maintenance</v>
      </c>
      <c r="L570" t="str">
        <f>IF([1]Allegations!G573="","",[1]Allegations!G573)</f>
        <v/>
      </c>
      <c r="M570" t="str">
        <f>IF([1]Allegations!H573="","",[1]Allegations!H573)</f>
        <v/>
      </c>
      <c r="N570" t="str">
        <f>IF([1]Allegations!I573="","",[1]Allegations!I573)</f>
        <v/>
      </c>
      <c r="O570" s="1" t="str">
        <f>IF([1]Allegations!J573="","",[1]Allegations!J573)</f>
        <v/>
      </c>
      <c r="P570" t="str">
        <f>IF([1]Allegations!N573="","",[1]Allegations!N573)</f>
        <v>No</v>
      </c>
      <c r="Q570" t="str">
        <f>IF([1]Allegations!O573="","",[1]Allegations!O573)</f>
        <v/>
      </c>
      <c r="R570" s="18" t="str">
        <f>IF(AND([1]Allegations!R573="",[1]Allegations!P573=""),"",IF(AND(NOT([1]Allegations!R573=""),[1]Allegations!P573=""),HYPERLINK([1]Allegations!R573),HYPERLINK([1]Allegations!P573)))</f>
        <v/>
      </c>
      <c r="S570" s="1" t="str">
        <f>IF([1]Allegations!Q573="","",[1]Allegations!Q573)</f>
        <v>None reported.</v>
      </c>
      <c r="T570" t="str">
        <f t="shared" si="72"/>
        <v>x</v>
      </c>
      <c r="U570" t="str">
        <f t="shared" si="73"/>
        <v/>
      </c>
      <c r="V570" t="str">
        <f t="shared" si="74"/>
        <v/>
      </c>
      <c r="W570" t="str">
        <f t="shared" si="75"/>
        <v/>
      </c>
      <c r="X570" t="str">
        <f t="shared" si="76"/>
        <v/>
      </c>
      <c r="Y570" t="str">
        <f t="shared" si="77"/>
        <v/>
      </c>
      <c r="Z570" t="str">
        <f t="shared" si="78"/>
        <v/>
      </c>
      <c r="AA570" s="1" t="str">
        <f t="shared" si="79"/>
        <v/>
      </c>
      <c r="AB570" s="19" t="str">
        <f t="shared" si="80"/>
        <v>Cleaning &amp; maintenance</v>
      </c>
    </row>
    <row r="571" spans="1:28" x14ac:dyDescent="0.25">
      <c r="A571" s="1">
        <f>[1]Allegations!V574</f>
        <v>2345</v>
      </c>
      <c r="B571" t="str">
        <f>IF([1]Allegations!S574="Location unknown","Location unknown",VLOOKUP([1]Allegations!S574,[1]!map_alpha2[#Data],2,FALSE))</f>
        <v>Qatar</v>
      </c>
      <c r="C571" s="17">
        <f>IF([1]Allegations!U574="","",[1]Allegations!U574)</f>
        <v>44013</v>
      </c>
      <c r="D571" s="18" t="str">
        <f>IF([1]Allegations!B574="","",HYPERLINK([1]Allegations!B574))</f>
        <v>https://www.business-humanrights.org/en/latest-news/the-cost-of-contagion-the-consequences-of-covid-19-for-migrant-workers-in-the-gulf-2/</v>
      </c>
      <c r="E571" t="str">
        <f>IF([1]Allegations!M574="","",[1]Allegations!M574)</f>
        <v>NGO</v>
      </c>
      <c r="F571" t="str">
        <f>IF([1]Allegations!L574="","",[1]Allegations!L574)</f>
        <v>Migrant &amp; immigrant workers (Unknown Number - BD - Construction)</v>
      </c>
      <c r="G571">
        <f>IF([1]Allegations!T574="","",[1]Allegations!T574)</f>
        <v>1</v>
      </c>
      <c r="H571" t="str">
        <f>IF([1]Allegations!X574="","",[1]Allegations!X574)</f>
        <v>In November 2020, NGO Equidem launched a report highlighting the impact of COVID-19 on migrant workers in Saudi Arabia, Qatar and UAE, based on 206 interviews with workers. Bazish, a Bangladeshi national working as a Mason at Oaks Build, said he had to borrow money from his friends to be able to buy tickets to go back home after he was left with no job and no money. “I had spent a lot of money to get a job in Qatar,” he explained. “The sub-contractor stopped all construction work after the lockdown. Now I am left with no job and no money. My family is worried about my health. I have to go back even though the flight cost has doubled. I bought the air ticket borrowing some money from my friends. I am worried how I am going to pay the loan back. I have not even recovered from the loan I took to apply for my visa.”</v>
      </c>
      <c r="I571" s="1" t="str">
        <f>IF([1]Allegations!K574="","",[1]Allegations!K574)</f>
        <v>Health: General (including workplace health &amp; safety);Non-payment of Wages;Recruitment Fees</v>
      </c>
      <c r="J571" t="str">
        <f>IF([1]Allegations!C574="","",[1]Allegations!C574)</f>
        <v>Oaks Build (Employer)</v>
      </c>
      <c r="K571" t="str">
        <f>IF([1]Allegations!F574="","",[1]Allegations!F574)</f>
        <v>Construction</v>
      </c>
      <c r="L571" t="str">
        <f>IF([1]Allegations!G574="","",[1]Allegations!G574)</f>
        <v/>
      </c>
      <c r="M571" t="str">
        <f>IF([1]Allegations!H574="","",[1]Allegations!H574)</f>
        <v/>
      </c>
      <c r="N571" t="str">
        <f>IF([1]Allegations!I574="","",[1]Allegations!I574)</f>
        <v/>
      </c>
      <c r="O571" s="1" t="str">
        <f>IF([1]Allegations!J574="","",[1]Allegations!J574)</f>
        <v/>
      </c>
      <c r="P571" t="str">
        <f>IF([1]Allegations!N574="","",[1]Allegations!N574)</f>
        <v>No</v>
      </c>
      <c r="Q571" t="str">
        <f>IF([1]Allegations!O574="","",[1]Allegations!O574)</f>
        <v/>
      </c>
      <c r="R571" s="18" t="str">
        <f>IF(AND([1]Allegations!R574="",[1]Allegations!P574=""),"",IF(AND(NOT([1]Allegations!R574=""),[1]Allegations!P574=""),HYPERLINK([1]Allegations!R574),HYPERLINK([1]Allegations!P574)))</f>
        <v/>
      </c>
      <c r="S571" s="1" t="str">
        <f>IF([1]Allegations!Q574="","",[1]Allegations!Q574)</f>
        <v>None reported.</v>
      </c>
      <c r="T571" t="str">
        <f t="shared" si="72"/>
        <v>x</v>
      </c>
      <c r="U571" t="str">
        <f t="shared" si="73"/>
        <v/>
      </c>
      <c r="V571" t="str">
        <f t="shared" si="74"/>
        <v>x</v>
      </c>
      <c r="W571" t="str">
        <f t="shared" si="75"/>
        <v/>
      </c>
      <c r="X571" t="str">
        <f t="shared" si="76"/>
        <v/>
      </c>
      <c r="Y571" t="str">
        <f t="shared" si="77"/>
        <v/>
      </c>
      <c r="Z571" t="str">
        <f t="shared" si="78"/>
        <v/>
      </c>
      <c r="AA571" s="1" t="str">
        <f t="shared" si="79"/>
        <v/>
      </c>
      <c r="AB571" s="19" t="str">
        <f t="shared" si="80"/>
        <v>Construction</v>
      </c>
    </row>
    <row r="572" spans="1:28" x14ac:dyDescent="0.25">
      <c r="A572" s="1">
        <f>[1]Allegations!V575</f>
        <v>2342</v>
      </c>
      <c r="B572" t="str">
        <f>IF([1]Allegations!S575="Location unknown","Location unknown",VLOOKUP([1]Allegations!S575,[1]!map_alpha2[#Data],2,FALSE))</f>
        <v>Qatar</v>
      </c>
      <c r="C572" s="17">
        <f>IF([1]Allegations!U575="","",[1]Allegations!U575)</f>
        <v>43891</v>
      </c>
      <c r="D572" s="18" t="str">
        <f>IF([1]Allegations!B575="","",HYPERLINK([1]Allegations!B575))</f>
        <v>https://www.business-humanrights.org/en/latest-news/the-cost-of-contagion-the-consequences-of-covid-19-for-migrant-workers-in-the-gulf-2/</v>
      </c>
      <c r="E572" t="str">
        <f>IF([1]Allegations!M575="","",[1]Allegations!M575)</f>
        <v>NGO</v>
      </c>
      <c r="F572" t="str">
        <f>IF([1]Allegations!L575="","",[1]Allegations!L575)</f>
        <v>Migrant &amp; immigrant workers (Unknown Number - BD - Construction)</v>
      </c>
      <c r="G572" t="str">
        <f>IF([1]Allegations!T575="","",[1]Allegations!T575)</f>
        <v>Number unknown</v>
      </c>
      <c r="H572" t="str">
        <f>IF([1]Allegations!X575="","",[1]Allegations!X575)</f>
        <v>In November 2020, NGO Equidem launched a report highlighting the impact of COVID-19 on migrant workers in Saudi Arabia, Qatar and UAE, based on 206 interviews with workers.  A Bangladeshi steel worker at Gulf Panel, said his company did not tell him anything about COVID-19 or how to mitigate against being infected by it. He told Equidem, “I am not sure if the company has even made a plan. They would have informed us if they had a plan. All they said to us was to stay in the camp and they will tell us when things get better".</v>
      </c>
      <c r="I572" s="1" t="str">
        <f>IF([1]Allegations!K575="","",[1]Allegations!K575)</f>
        <v>Health: General (including workplace health &amp; safety)</v>
      </c>
      <c r="J572" t="str">
        <f>IF([1]Allegations!C575="","",[1]Allegations!C575)</f>
        <v>Gulf Panel (Employer)</v>
      </c>
      <c r="K572" t="str">
        <f>IF([1]Allegations!F575="","",[1]Allegations!F575)</f>
        <v>Construction</v>
      </c>
      <c r="L572" t="str">
        <f>IF([1]Allegations!G575="","",[1]Allegations!G575)</f>
        <v/>
      </c>
      <c r="M572" t="str">
        <f>IF([1]Allegations!H575="","",[1]Allegations!H575)</f>
        <v/>
      </c>
      <c r="N572" t="str">
        <f>IF([1]Allegations!I575="","",[1]Allegations!I575)</f>
        <v/>
      </c>
      <c r="O572" s="1" t="str">
        <f>IF([1]Allegations!J575="","",[1]Allegations!J575)</f>
        <v/>
      </c>
      <c r="P572" t="str">
        <f>IF([1]Allegations!N575="","",[1]Allegations!N575)</f>
        <v>No</v>
      </c>
      <c r="Q572" t="str">
        <f>IF([1]Allegations!O575="","",[1]Allegations!O575)</f>
        <v/>
      </c>
      <c r="R572" s="18" t="str">
        <f>IF(AND([1]Allegations!R575="",[1]Allegations!P575=""),"",IF(AND(NOT([1]Allegations!R575=""),[1]Allegations!P575=""),HYPERLINK([1]Allegations!R575),HYPERLINK([1]Allegations!P575)))</f>
        <v/>
      </c>
      <c r="S572" s="1" t="str">
        <f>IF([1]Allegations!Q575="","",[1]Allegations!Q575)</f>
        <v>None reported.</v>
      </c>
      <c r="T572" t="str">
        <f t="shared" si="72"/>
        <v/>
      </c>
      <c r="U572" t="str">
        <f t="shared" si="73"/>
        <v/>
      </c>
      <c r="V572" t="str">
        <f t="shared" si="74"/>
        <v>x</v>
      </c>
      <c r="W572" t="str">
        <f t="shared" si="75"/>
        <v/>
      </c>
      <c r="X572" t="str">
        <f t="shared" si="76"/>
        <v/>
      </c>
      <c r="Y572" t="str">
        <f t="shared" si="77"/>
        <v/>
      </c>
      <c r="Z572" t="str">
        <f t="shared" si="78"/>
        <v/>
      </c>
      <c r="AA572" s="1" t="str">
        <f t="shared" si="79"/>
        <v/>
      </c>
      <c r="AB572" s="19" t="str">
        <f t="shared" si="80"/>
        <v>Construction</v>
      </c>
    </row>
    <row r="573" spans="1:28" x14ac:dyDescent="0.25">
      <c r="A573" s="1">
        <f>[1]Allegations!V576</f>
        <v>2341</v>
      </c>
      <c r="B573" t="str">
        <f>IF([1]Allegations!S576="Location unknown","Location unknown",VLOOKUP([1]Allegations!S576,[1]!map_alpha2[#Data],2,FALSE))</f>
        <v>Qatar</v>
      </c>
      <c r="C573" s="17">
        <f>IF([1]Allegations!U576="","",[1]Allegations!U576)</f>
        <v>43891</v>
      </c>
      <c r="D573" s="18" t="str">
        <f>IF([1]Allegations!B576="","",HYPERLINK([1]Allegations!B576))</f>
        <v>https://www.business-humanrights.org/en/latest-news/the-cost-of-contagion-the-consequences-of-covid-19-for-migrant-workers-in-the-gulf-2/</v>
      </c>
      <c r="E573" t="str">
        <f>IF([1]Allegations!M576="","",[1]Allegations!M576)</f>
        <v>NGO</v>
      </c>
      <c r="F573" t="str">
        <f>IF([1]Allegations!L576="","",[1]Allegations!L576)</f>
        <v>Migrant &amp; immigrant workers (Unknown Number - NP - Labour supplier)</v>
      </c>
      <c r="G573" t="str">
        <f>IF([1]Allegations!T576="","",[1]Allegations!T576)</f>
        <v>Number unknown</v>
      </c>
      <c r="H573" t="str">
        <f>IF([1]Allegations!X576="","",[1]Allegations!X576)</f>
        <v>In November 2020, NGO Equidem launched a report highlighting the impact of COVID-19 on migrant workers in Saudi Arabia, Qatar and UAE, based on 206 interviews with workers. One worker told Equidem that Our employer has not provided us with information about how one gets infected with COVID nor how we can be protected from it nor the information about how we can get healthcare. p 93</v>
      </c>
      <c r="I573" s="1" t="str">
        <f>IF([1]Allegations!K576="","",[1]Allegations!K576)</f>
        <v>Health: General (including workplace health &amp; safety)</v>
      </c>
      <c r="J573" t="str">
        <f>IF([1]Allegations!C576="","",[1]Allegations!C576)</f>
        <v>Domopan Qatar (Employer)</v>
      </c>
      <c r="K573" t="str">
        <f>IF([1]Allegations!F576="","",[1]Allegations!F576)</f>
        <v>Construction</v>
      </c>
      <c r="L573" t="str">
        <f>IF([1]Allegations!G576="","",[1]Allegations!G576)</f>
        <v/>
      </c>
      <c r="M573" t="str">
        <f>IF([1]Allegations!H576="","",[1]Allegations!H576)</f>
        <v/>
      </c>
      <c r="N573" t="str">
        <f>IF([1]Allegations!I576="","",[1]Allegations!I576)</f>
        <v/>
      </c>
      <c r="O573" s="1" t="str">
        <f>IF([1]Allegations!J576="","",[1]Allegations!J576)</f>
        <v/>
      </c>
      <c r="P573" t="str">
        <f>IF([1]Allegations!N576="","",[1]Allegations!N576)</f>
        <v>No</v>
      </c>
      <c r="Q573" t="str">
        <f>IF([1]Allegations!O576="","",[1]Allegations!O576)</f>
        <v/>
      </c>
      <c r="R573" s="18" t="str">
        <f>IF(AND([1]Allegations!R576="",[1]Allegations!P576=""),"",IF(AND(NOT([1]Allegations!R576=""),[1]Allegations!P576=""),HYPERLINK([1]Allegations!R576),HYPERLINK([1]Allegations!P576)))</f>
        <v/>
      </c>
      <c r="S573" s="1" t="str">
        <f>IF([1]Allegations!Q576="","",[1]Allegations!Q576)</f>
        <v>None reported.</v>
      </c>
      <c r="T573" t="str">
        <f t="shared" si="72"/>
        <v/>
      </c>
      <c r="U573" t="str">
        <f t="shared" si="73"/>
        <v/>
      </c>
      <c r="V573" t="str">
        <f t="shared" si="74"/>
        <v>x</v>
      </c>
      <c r="W573" t="str">
        <f t="shared" si="75"/>
        <v/>
      </c>
      <c r="X573" t="str">
        <f t="shared" si="76"/>
        <v/>
      </c>
      <c r="Y573" t="str">
        <f t="shared" si="77"/>
        <v/>
      </c>
      <c r="Z573" t="str">
        <f t="shared" si="78"/>
        <v/>
      </c>
      <c r="AA573" s="1" t="str">
        <f t="shared" si="79"/>
        <v/>
      </c>
      <c r="AB573" s="19" t="str">
        <f t="shared" si="80"/>
        <v>Construction</v>
      </c>
    </row>
    <row r="574" spans="1:28" x14ac:dyDescent="0.25">
      <c r="A574" s="1">
        <f>[1]Allegations!V577</f>
        <v>2339</v>
      </c>
      <c r="B574" t="str">
        <f>IF([1]Allegations!S577="Location unknown","Location unknown",VLOOKUP([1]Allegations!S577,[1]!map_alpha2[#Data],2,FALSE))</f>
        <v>United Arab Emirates</v>
      </c>
      <c r="C574" s="17">
        <f>IF([1]Allegations!U577="","",[1]Allegations!U577)</f>
        <v>44013</v>
      </c>
      <c r="D574" s="18" t="str">
        <f>IF([1]Allegations!B577="","",HYPERLINK([1]Allegations!B577))</f>
        <v>https://www.business-humanrights.org/en/latest-news/the-cost-of-contagion-the-consequences-of-covid-19-for-migrant-workers-in-the-gulf-2/</v>
      </c>
      <c r="E574" t="str">
        <f>IF([1]Allegations!M577="","",[1]Allegations!M577)</f>
        <v>NGO</v>
      </c>
      <c r="F574" t="str">
        <f>IF([1]Allegations!L577="","",[1]Allegations!L577)</f>
        <v>Migrant &amp; immigrant workers (Unknown Number - Unknown Location - Unknown Sector)</v>
      </c>
      <c r="G574" t="str">
        <f>IF([1]Allegations!T577="","",[1]Allegations!T577)</f>
        <v>Number unknown</v>
      </c>
      <c r="H574" t="str">
        <f>IF([1]Allegations!X577="","",[1]Allegations!X577)</f>
        <v>In November 2020, NGO Equidem launched a report highlighting the impact of COVID-19 on migrant workers in Saudi Arabia, Qatar and UAE, based on 206 interviews with workers. One worker told Equidem that their company pressured workers to sign their resignation letters. They did not have food enough to eat and he was forced to borrow money from family and friends.</v>
      </c>
      <c r="I574" s="1" t="str">
        <f>IF([1]Allegations!K577="","",[1]Allegations!K577)</f>
        <v>Right to food</v>
      </c>
      <c r="J574" t="str">
        <f>IF([1]Allegations!C577="","",[1]Allegations!C577)</f>
        <v/>
      </c>
      <c r="K574" t="str">
        <f>IF([1]Allegations!F577="","",[1]Allegations!F577)</f>
        <v/>
      </c>
      <c r="L574" t="str">
        <f>IF([1]Allegations!G577="","",[1]Allegations!G577)</f>
        <v/>
      </c>
      <c r="M574" t="str">
        <f>IF([1]Allegations!H577="","",[1]Allegations!H577)</f>
        <v/>
      </c>
      <c r="N574" t="str">
        <f>IF([1]Allegations!I577="","",[1]Allegations!I577)</f>
        <v/>
      </c>
      <c r="O574" s="1" t="str">
        <f>IF([1]Allegations!J577="","",[1]Allegations!J577)</f>
        <v>Not Reported (Employer - Sector not reported/applicable)</v>
      </c>
      <c r="P574" t="str">
        <f>IF([1]Allegations!N577="","",[1]Allegations!N577)</f>
        <v>No</v>
      </c>
      <c r="Q574" t="str">
        <f>IF([1]Allegations!O577="","",[1]Allegations!O577)</f>
        <v/>
      </c>
      <c r="R574" s="18" t="str">
        <f>IF(AND([1]Allegations!R577="",[1]Allegations!P577=""),"",IF(AND(NOT([1]Allegations!R577=""),[1]Allegations!P577=""),HYPERLINK([1]Allegations!R577),HYPERLINK([1]Allegations!P577)))</f>
        <v/>
      </c>
      <c r="S574" s="1" t="str">
        <f>IF([1]Allegations!Q577="","",[1]Allegations!Q577)</f>
        <v>None reported.</v>
      </c>
      <c r="T574" t="str">
        <f t="shared" si="72"/>
        <v/>
      </c>
      <c r="U574" t="str">
        <f t="shared" si="73"/>
        <v/>
      </c>
      <c r="V574" t="str">
        <f t="shared" si="74"/>
        <v/>
      </c>
      <c r="W574" t="str">
        <f t="shared" si="75"/>
        <v>x</v>
      </c>
      <c r="X574" t="str">
        <f t="shared" si="76"/>
        <v/>
      </c>
      <c r="Y574" t="str">
        <f t="shared" si="77"/>
        <v/>
      </c>
      <c r="Z574" t="str">
        <f t="shared" si="78"/>
        <v/>
      </c>
      <c r="AA574" s="1" t="str">
        <f t="shared" si="79"/>
        <v/>
      </c>
      <c r="AB574" s="19" t="str">
        <f t="shared" si="80"/>
        <v>Sector not reported/applicable</v>
      </c>
    </row>
    <row r="575" spans="1:28" x14ac:dyDescent="0.25">
      <c r="A575" s="1">
        <f>[1]Allegations!V578</f>
        <v>2338</v>
      </c>
      <c r="B575" t="str">
        <f>IF([1]Allegations!S578="Location unknown","Location unknown",VLOOKUP([1]Allegations!S578,[1]!map_alpha2[#Data],2,FALSE))</f>
        <v>United Arab Emirates</v>
      </c>
      <c r="C575" s="17">
        <f>IF([1]Allegations!U578="","",[1]Allegations!U578)</f>
        <v>44013</v>
      </c>
      <c r="D575" s="18" t="str">
        <f>IF([1]Allegations!B578="","",HYPERLINK([1]Allegations!B578))</f>
        <v>https://www.business-humanrights.org/en/latest-news/the-cost-of-contagion-the-consequences-of-covid-19-for-migrant-workers-in-the-gulf-2/</v>
      </c>
      <c r="E575" t="str">
        <f>IF([1]Allegations!M578="","",[1]Allegations!M578)</f>
        <v>NGO</v>
      </c>
      <c r="F575" t="str">
        <f>IF([1]Allegations!L578="","",[1]Allegations!L578)</f>
        <v>Migrant &amp; immigrant workers (Unknown Number - Unknown Location - Unknown Sector)</v>
      </c>
      <c r="G575" t="str">
        <f>IF([1]Allegations!T578="","",[1]Allegations!T578)</f>
        <v>Number unknown</v>
      </c>
      <c r="H575" t="str">
        <f>IF([1]Allegations!X578="","",[1]Allegations!X578)</f>
        <v>In November 2020, NGO Equidem launched a report highlighting the impact of COVID-19 on migrant workers in Saudi Arabia, Qatar and UAE, based on 206 interviews with workers. One worker said that their company had fired them but had not paid their settlements. He had taken a loan to buy food and essentials which he was unable to pay back.</v>
      </c>
      <c r="I575" s="1" t="str">
        <f>IF([1]Allegations!K578="","",[1]Allegations!K578)</f>
        <v>Non-payment of Wages;Right to food</v>
      </c>
      <c r="J575" t="str">
        <f>IF([1]Allegations!C578="","",[1]Allegations!C578)</f>
        <v/>
      </c>
      <c r="K575" t="str">
        <f>IF([1]Allegations!F578="","",[1]Allegations!F578)</f>
        <v/>
      </c>
      <c r="L575" t="str">
        <f>IF([1]Allegations!G578="","",[1]Allegations!G578)</f>
        <v/>
      </c>
      <c r="M575" t="str">
        <f>IF([1]Allegations!H578="","",[1]Allegations!H578)</f>
        <v/>
      </c>
      <c r="N575" t="str">
        <f>IF([1]Allegations!I578="","",[1]Allegations!I578)</f>
        <v/>
      </c>
      <c r="O575" s="1" t="str">
        <f>IF([1]Allegations!J578="","",[1]Allegations!J578)</f>
        <v>Not Reported (Employer - Sector not reported/applicable)</v>
      </c>
      <c r="P575" t="str">
        <f>IF([1]Allegations!N578="","",[1]Allegations!N578)</f>
        <v>No</v>
      </c>
      <c r="Q575" t="str">
        <f>IF([1]Allegations!O578="","",[1]Allegations!O578)</f>
        <v/>
      </c>
      <c r="R575" s="18" t="str">
        <f>IF(AND([1]Allegations!R578="",[1]Allegations!P578=""),"",IF(AND(NOT([1]Allegations!R578=""),[1]Allegations!P578=""),HYPERLINK([1]Allegations!R578),HYPERLINK([1]Allegations!P578)))</f>
        <v/>
      </c>
      <c r="S575" s="1" t="str">
        <f>IF([1]Allegations!Q578="","",[1]Allegations!Q578)</f>
        <v>None reported.</v>
      </c>
      <c r="T575" t="str">
        <f t="shared" si="72"/>
        <v>x</v>
      </c>
      <c r="U575" t="str">
        <f t="shared" si="73"/>
        <v/>
      </c>
      <c r="V575" t="str">
        <f t="shared" si="74"/>
        <v/>
      </c>
      <c r="W575" t="str">
        <f t="shared" si="75"/>
        <v>x</v>
      </c>
      <c r="X575" t="str">
        <f t="shared" si="76"/>
        <v/>
      </c>
      <c r="Y575" t="str">
        <f t="shared" si="77"/>
        <v/>
      </c>
      <c r="Z575" t="str">
        <f t="shared" si="78"/>
        <v/>
      </c>
      <c r="AA575" s="1" t="str">
        <f t="shared" si="79"/>
        <v/>
      </c>
      <c r="AB575" s="19" t="str">
        <f t="shared" si="80"/>
        <v>Sector not reported/applicable</v>
      </c>
    </row>
    <row r="576" spans="1:28" x14ac:dyDescent="0.25">
      <c r="A576" s="1">
        <f>[1]Allegations!V579</f>
        <v>2337</v>
      </c>
      <c r="B576" t="str">
        <f>IF([1]Allegations!S579="Location unknown","Location unknown",VLOOKUP([1]Allegations!S579,[1]!map_alpha2[#Data],2,FALSE))</f>
        <v>United Arab Emirates</v>
      </c>
      <c r="C576" s="17">
        <f>IF([1]Allegations!U579="","",[1]Allegations!U579)</f>
        <v>44013</v>
      </c>
      <c r="D576" s="18" t="str">
        <f>IF([1]Allegations!B579="","",HYPERLINK([1]Allegations!B579))</f>
        <v>https://www.business-humanrights.org/en/latest-news/the-cost-of-contagion-the-consequences-of-covid-19-for-migrant-workers-in-the-gulf-2/</v>
      </c>
      <c r="E576" t="str">
        <f>IF([1]Allegations!M579="","",[1]Allegations!M579)</f>
        <v>NGO</v>
      </c>
      <c r="F576" t="str">
        <f>IF([1]Allegations!L579="","",[1]Allegations!L579)</f>
        <v>Migrant &amp; immigrant workers (1 - Unknown Location - Unknown Sector)</v>
      </c>
      <c r="G576">
        <f>IF([1]Allegations!T579="","",[1]Allegations!T579)</f>
        <v>1</v>
      </c>
      <c r="H576" t="str">
        <f>IF([1]Allegations!X579="","",[1]Allegations!X579)</f>
        <v>In November 2020, NGO Equidem launched a report highlighting the impact of COVID-19 on migrant workers in Saudi Arabia, Qatar and UAE, based on 206 interviews with workers. One worker had taken a loan to pay for the recruitment fee he had been charged to come to Dubai.</v>
      </c>
      <c r="I576" s="1" t="str">
        <f>IF([1]Allegations!K579="","",[1]Allegations!K579)</f>
        <v>Recruitment Fees</v>
      </c>
      <c r="J576" t="str">
        <f>IF([1]Allegations!C579="","",[1]Allegations!C579)</f>
        <v/>
      </c>
      <c r="K576" t="str">
        <f>IF([1]Allegations!F579="","",[1]Allegations!F579)</f>
        <v/>
      </c>
      <c r="L576" t="str">
        <f>IF([1]Allegations!G579="","",[1]Allegations!G579)</f>
        <v/>
      </c>
      <c r="M576" t="str">
        <f>IF([1]Allegations!H579="","",[1]Allegations!H579)</f>
        <v/>
      </c>
      <c r="N576" t="str">
        <f>IF([1]Allegations!I579="","",[1]Allegations!I579)</f>
        <v/>
      </c>
      <c r="O576" s="1" t="str">
        <f>IF([1]Allegations!J579="","",[1]Allegations!J579)</f>
        <v>Not Reported (Employer - Sector not reported/applicable)</v>
      </c>
      <c r="P576" t="str">
        <f>IF([1]Allegations!N579="","",[1]Allegations!N579)</f>
        <v>No</v>
      </c>
      <c r="Q576" t="str">
        <f>IF([1]Allegations!O579="","",[1]Allegations!O579)</f>
        <v/>
      </c>
      <c r="R576" s="18" t="str">
        <f>IF(AND([1]Allegations!R579="",[1]Allegations!P579=""),"",IF(AND(NOT([1]Allegations!R579=""),[1]Allegations!P579=""),HYPERLINK([1]Allegations!R579),HYPERLINK([1]Allegations!P579)))</f>
        <v/>
      </c>
      <c r="S576" s="1" t="str">
        <f>IF([1]Allegations!Q579="","",[1]Allegations!Q579)</f>
        <v>None reported.</v>
      </c>
      <c r="T576" t="str">
        <f t="shared" si="72"/>
        <v>x</v>
      </c>
      <c r="U576" t="str">
        <f t="shared" si="73"/>
        <v/>
      </c>
      <c r="V576" t="str">
        <f t="shared" si="74"/>
        <v/>
      </c>
      <c r="W576" t="str">
        <f t="shared" si="75"/>
        <v/>
      </c>
      <c r="X576" t="str">
        <f t="shared" si="76"/>
        <v/>
      </c>
      <c r="Y576" t="str">
        <f t="shared" si="77"/>
        <v/>
      </c>
      <c r="Z576" t="str">
        <f t="shared" si="78"/>
        <v/>
      </c>
      <c r="AA576" s="1" t="str">
        <f t="shared" si="79"/>
        <v/>
      </c>
      <c r="AB576" s="19" t="str">
        <f t="shared" si="80"/>
        <v>Sector not reported/applicable</v>
      </c>
    </row>
    <row r="577" spans="1:28" x14ac:dyDescent="0.25">
      <c r="A577" s="1">
        <f>[1]Allegations!V580</f>
        <v>2332</v>
      </c>
      <c r="B577" t="str">
        <f>IF([1]Allegations!S580="Location unknown","Location unknown",VLOOKUP([1]Allegations!S580,[1]!map_alpha2[#Data],2,FALSE))</f>
        <v>Qatar</v>
      </c>
      <c r="C577" s="17">
        <f>IF([1]Allegations!U580="","",[1]Allegations!U580)</f>
        <v>43922</v>
      </c>
      <c r="D577" s="18" t="str">
        <f>IF([1]Allegations!B580="","",HYPERLINK([1]Allegations!B580))</f>
        <v>https://www.business-humanrights.org/en/latest-news/the-cost-of-contagion-the-consequences-of-covid-19-for-migrant-workers-in-the-gulf-2/</v>
      </c>
      <c r="E577" t="str">
        <f>IF([1]Allegations!M580="","",[1]Allegations!M580)</f>
        <v>NGO</v>
      </c>
      <c r="F577" t="str">
        <f>IF([1]Allegations!L580="","",[1]Allegations!L580)</f>
        <v>Migrant &amp; immigrant workers (Unknown Number - Unknown Location - Construction)</v>
      </c>
      <c r="G577" t="str">
        <f>IF([1]Allegations!T580="","",[1]Allegations!T580)</f>
        <v>Number unknown</v>
      </c>
      <c r="H577" t="str">
        <f>IF([1]Allegations!X580="","",[1]Allegations!X580)</f>
        <v>In November 2020, NGO Equidem launched a report highlighting the impact of COVID-19 on migrant workers in Saudi Arabia, Qatar and UAE, based on 206 interviews with workers. A worker for Altrad said it took the company 19 days to quarantine a worker who had tested positive.</v>
      </c>
      <c r="I577" s="1" t="str">
        <f>IF([1]Allegations!K580="","",[1]Allegations!K580)</f>
        <v>Health: General (including workplace health &amp; safety)</v>
      </c>
      <c r="J577" t="str">
        <f>IF([1]Allegations!C580="","",[1]Allegations!C580)</f>
        <v>Altrad (Employer)</v>
      </c>
      <c r="K577" t="str">
        <f>IF([1]Allegations!F580="","",[1]Allegations!F580)</f>
        <v>Oil, gas &amp; coal</v>
      </c>
      <c r="L577" t="str">
        <f>IF([1]Allegations!G580="","",[1]Allegations!G580)</f>
        <v/>
      </c>
      <c r="M577" t="str">
        <f>IF([1]Allegations!H580="","",[1]Allegations!H580)</f>
        <v/>
      </c>
      <c r="N577" t="str">
        <f>IF([1]Allegations!I580="","",[1]Allegations!I580)</f>
        <v/>
      </c>
      <c r="O577" s="1" t="str">
        <f>IF([1]Allegations!J580="","",[1]Allegations!J580)</f>
        <v/>
      </c>
      <c r="P577" t="str">
        <f>IF([1]Allegations!N580="","",[1]Allegations!N580)</f>
        <v>No</v>
      </c>
      <c r="Q577" t="str">
        <f>IF([1]Allegations!O580="","",[1]Allegations!O580)</f>
        <v/>
      </c>
      <c r="R577" s="18" t="str">
        <f>IF(AND([1]Allegations!R580="",[1]Allegations!P580=""),"",IF(AND(NOT([1]Allegations!R580=""),[1]Allegations!P580=""),HYPERLINK([1]Allegations!R580),HYPERLINK([1]Allegations!P580)))</f>
        <v/>
      </c>
      <c r="S577" s="1" t="str">
        <f>IF([1]Allegations!Q580="","",[1]Allegations!Q580)</f>
        <v>None reported.</v>
      </c>
      <c r="T577" t="str">
        <f t="shared" si="72"/>
        <v/>
      </c>
      <c r="U577" t="str">
        <f t="shared" si="73"/>
        <v/>
      </c>
      <c r="V577" t="str">
        <f t="shared" si="74"/>
        <v>x</v>
      </c>
      <c r="W577" t="str">
        <f t="shared" si="75"/>
        <v/>
      </c>
      <c r="X577" t="str">
        <f t="shared" si="76"/>
        <v/>
      </c>
      <c r="Y577" t="str">
        <f t="shared" si="77"/>
        <v/>
      </c>
      <c r="Z577" t="str">
        <f t="shared" si="78"/>
        <v/>
      </c>
      <c r="AA577" s="1" t="str">
        <f t="shared" si="79"/>
        <v/>
      </c>
      <c r="AB577" s="19" t="str">
        <f t="shared" si="80"/>
        <v>Oil, gas &amp; coal</v>
      </c>
    </row>
    <row r="578" spans="1:28" x14ac:dyDescent="0.25">
      <c r="A578" s="1">
        <f>[1]Allegations!V581</f>
        <v>2331</v>
      </c>
      <c r="B578" t="str">
        <f>IF([1]Allegations!S581="Location unknown","Location unknown",VLOOKUP([1]Allegations!S581,[1]!map_alpha2[#Data],2,FALSE))</f>
        <v>Qatar</v>
      </c>
      <c r="C578" s="17">
        <f>IF([1]Allegations!U581="","",[1]Allegations!U581)</f>
        <v>44013</v>
      </c>
      <c r="D578" s="18" t="str">
        <f>IF([1]Allegations!B581="","",HYPERLINK([1]Allegations!B581))</f>
        <v>https://www.business-humanrights.org/en/latest-news/the-cost-of-contagion-the-consequences-of-covid-19-for-migrant-workers-in-the-gulf-2/</v>
      </c>
      <c r="E578" t="str">
        <f>IF([1]Allegations!M581="","",[1]Allegations!M581)</f>
        <v>NGO</v>
      </c>
      <c r="F578" t="str">
        <f>IF([1]Allegations!L581="","",[1]Allegations!L581)</f>
        <v>Migrant &amp; immigrant workers (Unknown Number - Unknown Location - Construction)</v>
      </c>
      <c r="G578" t="str">
        <f>IF([1]Allegations!T581="","",[1]Allegations!T581)</f>
        <v>Number unknown</v>
      </c>
      <c r="H578" t="str">
        <f>IF([1]Allegations!X581="","",[1]Allegations!X581)</f>
        <v>In November 2020, NGO Equidem launched a report highlighting the impact of COVID-19 on migrant workers in Saudi Arabia, Qatar and UAE, based on 206 interviews with workers. A construction worker employed by Bojamhoor Trading &amp; Contracting, recalled the time that some of his co-workers were infected with COVID-19. Even though the company had a doctor on-call on the company premises, he rarely visited the infected workers.</v>
      </c>
      <c r="I578" s="1" t="str">
        <f>IF([1]Allegations!K581="","",[1]Allegations!K581)</f>
        <v>Health: General (including workplace health &amp; safety)</v>
      </c>
      <c r="J578" t="str">
        <f>IF([1]Allegations!C581="","",[1]Allegations!C581)</f>
        <v>Bojamhoor Trading &amp; Contracting (Employer)</v>
      </c>
      <c r="K578" t="str">
        <f>IF([1]Allegations!F581="","",[1]Allegations!F581)</f>
        <v>Construction</v>
      </c>
      <c r="L578" t="str">
        <f>IF([1]Allegations!G581="","",[1]Allegations!G581)</f>
        <v/>
      </c>
      <c r="M578" t="str">
        <f>IF([1]Allegations!H581="","",[1]Allegations!H581)</f>
        <v/>
      </c>
      <c r="N578" t="str">
        <f>IF([1]Allegations!I581="","",[1]Allegations!I581)</f>
        <v/>
      </c>
      <c r="O578" s="1" t="str">
        <f>IF([1]Allegations!J581="","",[1]Allegations!J581)</f>
        <v/>
      </c>
      <c r="P578" t="str">
        <f>IF([1]Allegations!N581="","",[1]Allegations!N581)</f>
        <v>No</v>
      </c>
      <c r="Q578" t="str">
        <f>IF([1]Allegations!O581="","",[1]Allegations!O581)</f>
        <v/>
      </c>
      <c r="R578" s="18" t="str">
        <f>IF(AND([1]Allegations!R581="",[1]Allegations!P581=""),"",IF(AND(NOT([1]Allegations!R581=""),[1]Allegations!P581=""),HYPERLINK([1]Allegations!R581),HYPERLINK([1]Allegations!P581)))</f>
        <v/>
      </c>
      <c r="S578" s="1" t="str">
        <f>IF([1]Allegations!Q581="","",[1]Allegations!Q581)</f>
        <v>None reported.</v>
      </c>
      <c r="T578" t="str">
        <f t="shared" si="72"/>
        <v/>
      </c>
      <c r="U578" t="str">
        <f t="shared" si="73"/>
        <v/>
      </c>
      <c r="V578" t="str">
        <f t="shared" si="74"/>
        <v>x</v>
      </c>
      <c r="W578" t="str">
        <f t="shared" si="75"/>
        <v/>
      </c>
      <c r="X578" t="str">
        <f t="shared" si="76"/>
        <v/>
      </c>
      <c r="Y578" t="str">
        <f t="shared" si="77"/>
        <v/>
      </c>
      <c r="Z578" t="str">
        <f t="shared" si="78"/>
        <v/>
      </c>
      <c r="AA578" s="1" t="str">
        <f t="shared" si="79"/>
        <v/>
      </c>
      <c r="AB578" s="19" t="str">
        <f t="shared" si="80"/>
        <v>Construction</v>
      </c>
    </row>
    <row r="579" spans="1:28" x14ac:dyDescent="0.25">
      <c r="A579" s="1">
        <f>[1]Allegations!V582</f>
        <v>2329</v>
      </c>
      <c r="B579" t="str">
        <f>IF([1]Allegations!S582="Location unknown","Location unknown",VLOOKUP([1]Allegations!S582,[1]!map_alpha2[#Data],2,FALSE))</f>
        <v>Qatar</v>
      </c>
      <c r="C579" s="17">
        <f>IF([1]Allegations!U582="","",[1]Allegations!U582)</f>
        <v>43922</v>
      </c>
      <c r="D579" s="18" t="str">
        <f>IF([1]Allegations!B582="","",HYPERLINK([1]Allegations!B582))</f>
        <v>https://www.business-humanrights.org/en/latest-news/the-cost-of-contagion-the-consequences-of-covid-19-for-migrant-workers-in-the-gulf-2/</v>
      </c>
      <c r="E579" t="str">
        <f>IF([1]Allegations!M582="","",[1]Allegations!M582)</f>
        <v>NGO</v>
      </c>
      <c r="F579" t="str">
        <f>IF([1]Allegations!L582="","",[1]Allegations!L582)</f>
        <v>Migrant &amp; immigrant workers (Unknown Number - Unknown Location - Unknown Sector)</v>
      </c>
      <c r="G579" t="str">
        <f>IF([1]Allegations!T582="","",[1]Allegations!T582)</f>
        <v>Number unknown</v>
      </c>
      <c r="H579" t="str">
        <f>IF([1]Allegations!X582="","",[1]Allegations!X582)</f>
        <v>In November 2020, NGO Equidem launched a report highlighting the impact of COVID-19 on migrant workers in Saudi Arabia, Qatar and UAE, based on 206 interviews with workers. A worker told Equidem:
"The company does not pay for the treatment. That is why I and other workers pay for medical treatment with our own money. None of us have yet contracted COVID-19, but I am very fearful of it (because) we do not have medical cards (to access the public health system). I don’t know how to get free testing or register for a medical card."</v>
      </c>
      <c r="I579" s="1" t="str">
        <f>IF([1]Allegations!K582="","",[1]Allegations!K582)</f>
        <v>Health: General (including workplace health &amp; safety)</v>
      </c>
      <c r="J579" t="str">
        <f>IF([1]Allegations!C582="","",[1]Allegations!C582)</f>
        <v/>
      </c>
      <c r="K579" t="str">
        <f>IF([1]Allegations!F582="","",[1]Allegations!F582)</f>
        <v/>
      </c>
      <c r="L579" t="str">
        <f>IF([1]Allegations!G582="","",[1]Allegations!G582)</f>
        <v/>
      </c>
      <c r="M579" t="str">
        <f>IF([1]Allegations!H582="","",[1]Allegations!H582)</f>
        <v/>
      </c>
      <c r="N579" t="str">
        <f>IF([1]Allegations!I582="","",[1]Allegations!I582)</f>
        <v/>
      </c>
      <c r="O579" s="1" t="str">
        <f>IF([1]Allegations!J582="","",[1]Allegations!J582)</f>
        <v>Not Reported (Employer - Sector not reported/applicable)</v>
      </c>
      <c r="P579" t="str">
        <f>IF([1]Allegations!N582="","",[1]Allegations!N582)</f>
        <v>No</v>
      </c>
      <c r="Q579" t="str">
        <f>IF([1]Allegations!O582="","",[1]Allegations!O582)</f>
        <v/>
      </c>
      <c r="R579" s="18" t="str">
        <f>IF(AND([1]Allegations!R582="",[1]Allegations!P582=""),"",IF(AND(NOT([1]Allegations!R582=""),[1]Allegations!P582=""),HYPERLINK([1]Allegations!R582),HYPERLINK([1]Allegations!P582)))</f>
        <v/>
      </c>
      <c r="S579" s="1" t="str">
        <f>IF([1]Allegations!Q582="","",[1]Allegations!Q582)</f>
        <v>None reported.</v>
      </c>
      <c r="T579" t="str">
        <f t="shared" si="72"/>
        <v/>
      </c>
      <c r="U579" t="str">
        <f t="shared" si="73"/>
        <v/>
      </c>
      <c r="V579" t="str">
        <f t="shared" si="74"/>
        <v>x</v>
      </c>
      <c r="W579" t="str">
        <f t="shared" si="75"/>
        <v/>
      </c>
      <c r="X579" t="str">
        <f t="shared" si="76"/>
        <v/>
      </c>
      <c r="Y579" t="str">
        <f t="shared" si="77"/>
        <v/>
      </c>
      <c r="Z579" t="str">
        <f t="shared" si="78"/>
        <v/>
      </c>
      <c r="AA579" s="1" t="str">
        <f t="shared" si="79"/>
        <v/>
      </c>
      <c r="AB579" s="19" t="str">
        <f t="shared" si="80"/>
        <v>Sector not reported/applicable</v>
      </c>
    </row>
    <row r="580" spans="1:28" x14ac:dyDescent="0.25">
      <c r="A580" s="1">
        <f>[1]Allegations!V583</f>
        <v>2328</v>
      </c>
      <c r="B580" t="str">
        <f>IF([1]Allegations!S583="Location unknown","Location unknown",VLOOKUP([1]Allegations!S583,[1]!map_alpha2[#Data],2,FALSE))</f>
        <v>Qatar</v>
      </c>
      <c r="C580" s="17">
        <f>IF([1]Allegations!U583="","",[1]Allegations!U583)</f>
        <v>43952</v>
      </c>
      <c r="D580" s="18" t="str">
        <f>IF([1]Allegations!B583="","",HYPERLINK([1]Allegations!B583))</f>
        <v>https://www.business-humanrights.org/en/latest-news/the-cost-of-contagion-the-consequences-of-covid-19-for-migrant-workers-in-the-gulf-2/</v>
      </c>
      <c r="E580" t="str">
        <f>IF([1]Allegations!M583="","",[1]Allegations!M583)</f>
        <v>NGO</v>
      </c>
      <c r="F580" t="str">
        <f>IF([1]Allegations!L583="","",[1]Allegations!L583)</f>
        <v>Migrant &amp; immigrant workers (Unknown Number - Unknown Location - Construction)</v>
      </c>
      <c r="G580" t="str">
        <f>IF([1]Allegations!T583="","",[1]Allegations!T583)</f>
        <v>Number unknown</v>
      </c>
      <c r="H580" t="str">
        <f>IF([1]Allegations!X583="","",[1]Allegations!X583)</f>
        <v xml:space="preserve">In November 2020, NGO Equidem launched a report highlighting the impact of COVID-19 on migrant workers in Saudi Arabia, Qatar and UAE, based on 206 interviews with workers. A welder from Nepal working for Techno Blue WLL, said that even where the number of people sharing a room is limited to four, it had limited effectiveness in preventing people from infecting each other. </v>
      </c>
      <c r="I580" s="1" t="str">
        <f>IF([1]Allegations!K583="","",[1]Allegations!K583)</f>
        <v>Health: General (including workplace health &amp; safety);Precarious/unsuitable living conditions</v>
      </c>
      <c r="J580" t="str">
        <f>IF([1]Allegations!C583="","",[1]Allegations!C583)</f>
        <v>Techno Blue (Employer)</v>
      </c>
      <c r="K580" t="str">
        <f>IF([1]Allegations!F583="","",[1]Allegations!F583)</f>
        <v>Retail</v>
      </c>
      <c r="L580" t="str">
        <f>IF([1]Allegations!G583="","",[1]Allegations!G583)</f>
        <v/>
      </c>
      <c r="M580" t="str">
        <f>IF([1]Allegations!H583="","",[1]Allegations!H583)</f>
        <v/>
      </c>
      <c r="N580" t="str">
        <f>IF([1]Allegations!I583="","",[1]Allegations!I583)</f>
        <v/>
      </c>
      <c r="O580" s="1" t="str">
        <f>IF([1]Allegations!J583="","",[1]Allegations!J583)</f>
        <v/>
      </c>
      <c r="P580" t="str">
        <f>IF([1]Allegations!N583="","",[1]Allegations!N583)</f>
        <v>No</v>
      </c>
      <c r="Q580" t="str">
        <f>IF([1]Allegations!O583="","",[1]Allegations!O583)</f>
        <v/>
      </c>
      <c r="R580" s="18" t="str">
        <f>IF(AND([1]Allegations!R583="",[1]Allegations!P583=""),"",IF(AND(NOT([1]Allegations!R583=""),[1]Allegations!P583=""),HYPERLINK([1]Allegations!R583),HYPERLINK([1]Allegations!P583)))</f>
        <v/>
      </c>
      <c r="S580" s="1" t="str">
        <f>IF([1]Allegations!Q583="","",[1]Allegations!Q583)</f>
        <v>None reported</v>
      </c>
      <c r="T580" t="str">
        <f t="shared" ref="T580:T643" si="81">IF(OR(ISNUMBER(SEARCH("Contract Substitution",I580)),ISNUMBER(SEARCH("Debt Bondage",I580)),ISNUMBER(SEARCH("Non-payment of Wages",I580)),ISNUMBER(SEARCH("Recruitment Fees",I580)),ISNUMBER(SEARCH("Unfair Dismissal",I580)),ISNUMBER(SEARCH("Very Low Wages",I580))),"x","")</f>
        <v/>
      </c>
      <c r="U580" t="str">
        <f t="shared" ref="U580:U643" si="82">IF(OR(ISNUMBER(SEARCH("Denial of Freedom of Expression/Assembly",I580)),ISNUMBER(SEARCH("Restricted Mobility",I580)),ISNUMBER(SEARCH("Failing to renew visas",I580)),ISNUMBER(SEARCH("Withholding Passports",I580)),ISNUMBER(SEARCH("Imprisonment",I580))),"x","")</f>
        <v/>
      </c>
      <c r="V580" t="str">
        <f t="shared" ref="V580:V643" si="83">IF(OR(ISNUMBER(SEARCH("Health: General (including workplace health &amp; safety)",I580))),"x","")</f>
        <v>x</v>
      </c>
      <c r="W580" t="str">
        <f t="shared" ref="W580:W643" si="84">IF(OR(ISNUMBER(SEARCH("Precarious/unsuitable living conditions",I580)),ISNUMBER(SEARCH("Right to food",I580))),"x","")</f>
        <v>x</v>
      </c>
      <c r="X580" t="str">
        <f t="shared" ref="X580:X643" si="85">IF(OR(ISNUMBER(SEARCH("Beatings &amp; violence",I580)),ISNUMBER(SEARCH("Intimidation &amp; Threats",I580))),"x","")</f>
        <v/>
      </c>
      <c r="Y580" t="str">
        <f t="shared" ref="Y580:Y643" si="86">IF(OR(ISNUMBER(SEARCH("Forced labour &amp; modern slavery",I580)),ISNUMBER(SEARCH("Human Trafficking",I580))),"x","")</f>
        <v/>
      </c>
      <c r="Z580" t="str">
        <f t="shared" ref="Z580:Z643" si="87">IF(OR(ISNUMBER(SEARCH("Injuries",I580))),"x","")</f>
        <v/>
      </c>
      <c r="AA580" s="1" t="str">
        <f t="shared" ref="AA580:AA643" si="88">IF(OR(ISNUMBER(SEARCH("Deaths",I580))),"x","")</f>
        <v/>
      </c>
      <c r="AB580" s="19" t="str">
        <f t="shared" ref="AB580:AB643" si="89">SUBSTITUTE(_xlfn.CONCAT(K580,";",N580,";",IF(O580="","",IF((LEN(O580)-LEN(SUBSTITUTE(O580,";","")))=0,MID(O580,SEARCH(" - ",O580)+3,(LEN(O580)-SEARCH(" - ",O580))-3),IF((LEN(O580)-LEN(SUBSTITUTE(O580,";","")))=1,_xlfn.CONCAT(MID(O580,SEARCH(" - ",O580,1)+3,(SEARCH(";",O580)-1)-(SEARCH(" - ",O580)+3)),";",MID(O580,SEARCH(" - ",O580,SEARCH(";",O580))+3,(LEN(O580)-SEARCH(" - ",O580,SEARCH(";",O580)))-3)),"Multiple")))),";;","")</f>
        <v>Retail</v>
      </c>
    </row>
    <row r="581" spans="1:28" x14ac:dyDescent="0.25">
      <c r="A581" s="1">
        <f>[1]Allegations!V584</f>
        <v>2326</v>
      </c>
      <c r="B581" t="str">
        <f>IF([1]Allegations!S584="Location unknown","Location unknown",VLOOKUP([1]Allegations!S584,[1]!map_alpha2[#Data],2,FALSE))</f>
        <v>Qatar</v>
      </c>
      <c r="C581" s="17">
        <f>IF([1]Allegations!U584="","",[1]Allegations!U584)</f>
        <v>43922</v>
      </c>
      <c r="D581" s="18" t="str">
        <f>IF([1]Allegations!B584="","",HYPERLINK([1]Allegations!B584))</f>
        <v>https://www.business-humanrights.org/en/latest-news/the-cost-of-contagion-the-consequences-of-covid-19-for-migrant-workers-in-the-gulf-2/</v>
      </c>
      <c r="E581" t="str">
        <f>IF([1]Allegations!M584="","",[1]Allegations!M584)</f>
        <v>NGO</v>
      </c>
      <c r="F581" t="str">
        <f>IF([1]Allegations!L584="","",[1]Allegations!L584)</f>
        <v>Migrant &amp; immigrant workers (Unknown Number - Unknown Location - Cleaning &amp; maintenance)</v>
      </c>
      <c r="G581">
        <f>IF([1]Allegations!T584="","",[1]Allegations!T584)</f>
        <v>1</v>
      </c>
      <c r="H581" t="str">
        <f>IF([1]Allegations!X584="","",[1]Allegations!X584)</f>
        <v>In November 2020, NGO Equidem launched a report highlighting the impact of COVID-19 on migrant workers in Saudi Arabia, Qatar and UAE, based on 206 interviews with workers. A  cleaner at Puro Cleaning Services, said he was concerned about sharing his room with five other workers. He also said (p96) that he has been on unpaid leave since March and that he will have to take out a loan at high interest rates soon that will take him many months or a year to pay off.</v>
      </c>
      <c r="I581" s="1" t="str">
        <f>IF([1]Allegations!K584="","",[1]Allegations!K584)</f>
        <v>Health: General (including workplace health &amp; safety);Non-payment of Wages;Precarious/unsuitable living conditions</v>
      </c>
      <c r="J581" t="str">
        <f>IF([1]Allegations!C584="","",[1]Allegations!C584)</f>
        <v>Puro Cleaning Services (Employer)</v>
      </c>
      <c r="K581" t="str">
        <f>IF([1]Allegations!F584="","",[1]Allegations!F584)</f>
        <v>Cleaning &amp; maintenance</v>
      </c>
      <c r="L581" t="str">
        <f>IF([1]Allegations!G584="","",[1]Allegations!G584)</f>
        <v/>
      </c>
      <c r="M581" t="str">
        <f>IF([1]Allegations!H584="","",[1]Allegations!H584)</f>
        <v/>
      </c>
      <c r="N581" t="str">
        <f>IF([1]Allegations!I584="","",[1]Allegations!I584)</f>
        <v/>
      </c>
      <c r="O581" s="1" t="str">
        <f>IF([1]Allegations!J584="","",[1]Allegations!J584)</f>
        <v/>
      </c>
      <c r="P581" t="str">
        <f>IF([1]Allegations!N584="","",[1]Allegations!N584)</f>
        <v>No</v>
      </c>
      <c r="Q581" t="str">
        <f>IF([1]Allegations!O584="","",[1]Allegations!O584)</f>
        <v/>
      </c>
      <c r="R581" s="18" t="str">
        <f>IF(AND([1]Allegations!R584="",[1]Allegations!P584=""),"",IF(AND(NOT([1]Allegations!R584=""),[1]Allegations!P584=""),HYPERLINK([1]Allegations!R584),HYPERLINK([1]Allegations!P584)))</f>
        <v/>
      </c>
      <c r="S581" s="1" t="str">
        <f>IF([1]Allegations!Q584="","",[1]Allegations!Q584)</f>
        <v>None reported.</v>
      </c>
      <c r="T581" t="str">
        <f t="shared" si="81"/>
        <v>x</v>
      </c>
      <c r="U581" t="str">
        <f t="shared" si="82"/>
        <v/>
      </c>
      <c r="V581" t="str">
        <f t="shared" si="83"/>
        <v>x</v>
      </c>
      <c r="W581" t="str">
        <f t="shared" si="84"/>
        <v>x</v>
      </c>
      <c r="X581" t="str">
        <f t="shared" si="85"/>
        <v/>
      </c>
      <c r="Y581" t="str">
        <f t="shared" si="86"/>
        <v/>
      </c>
      <c r="Z581" t="str">
        <f t="shared" si="87"/>
        <v/>
      </c>
      <c r="AA581" s="1" t="str">
        <f t="shared" si="88"/>
        <v/>
      </c>
      <c r="AB581" s="19" t="str">
        <f t="shared" si="89"/>
        <v>Cleaning &amp; maintenance</v>
      </c>
    </row>
    <row r="582" spans="1:28" x14ac:dyDescent="0.25">
      <c r="A582" s="1">
        <f>[1]Allegations!V585</f>
        <v>2325</v>
      </c>
      <c r="B582" t="str">
        <f>IF([1]Allegations!S585="Location unknown","Location unknown",VLOOKUP([1]Allegations!S585,[1]!map_alpha2[#Data],2,FALSE))</f>
        <v>Qatar</v>
      </c>
      <c r="C582" s="17">
        <f>IF([1]Allegations!U585="","",[1]Allegations!U585)</f>
        <v>43922</v>
      </c>
      <c r="D582" s="18" t="str">
        <f>IF([1]Allegations!B585="","",HYPERLINK([1]Allegations!B585))</f>
        <v>https://www.business-humanrights.org/en/latest-news/the-cost-of-contagion-the-consequences-of-covid-19-for-migrant-workers-in-the-gulf-2/</v>
      </c>
      <c r="E582" t="str">
        <f>IF([1]Allegations!M585="","",[1]Allegations!M585)</f>
        <v>NGO</v>
      </c>
      <c r="F582" t="str">
        <f>IF([1]Allegations!L585="","",[1]Allegations!L585)</f>
        <v>Migrant &amp; immigrant workers (Unknown Number - NP - Construction)</v>
      </c>
      <c r="G582">
        <f>IF([1]Allegations!T585="","",[1]Allegations!T585)</f>
        <v>1</v>
      </c>
      <c r="H582" t="str">
        <f>IF([1]Allegations!X585="","",[1]Allegations!X585)</f>
        <v>In November 2020, NGO Equidem launched a report highlighting the impact of COVID-19 on migrant workers in Saudi Arabia, Qatar and UAE, based on 206 interviews with workers.  A Nepalese national working as electrician at Gulf Industrial and Marine Services Co. told Equidem, “We are six people staying in same room..." despite the law stating a maximum of 4.</v>
      </c>
      <c r="I582" s="1" t="str">
        <f>IF([1]Allegations!K585="","",[1]Allegations!K585)</f>
        <v>Precarious/unsuitable living conditions</v>
      </c>
      <c r="J582" t="str">
        <f>IF([1]Allegations!C585="","",[1]Allegations!C585)</f>
        <v>Gulf Industrial and Marine Services Co. (GIMS) (Employer)</v>
      </c>
      <c r="K582" t="str">
        <f>IF([1]Allegations!F585="","",[1]Allegations!F585)</f>
        <v>Construction;Engineering</v>
      </c>
      <c r="L582" t="str">
        <f>IF([1]Allegations!G585="","",[1]Allegations!G585)</f>
        <v/>
      </c>
      <c r="M582" t="str">
        <f>IF([1]Allegations!H585="","",[1]Allegations!H585)</f>
        <v/>
      </c>
      <c r="N582" t="str">
        <f>IF([1]Allegations!I585="","",[1]Allegations!I585)</f>
        <v/>
      </c>
      <c r="O582" s="1" t="str">
        <f>IF([1]Allegations!J585="","",[1]Allegations!J585)</f>
        <v/>
      </c>
      <c r="P582" t="str">
        <f>IF([1]Allegations!N585="","",[1]Allegations!N585)</f>
        <v>No</v>
      </c>
      <c r="Q582" t="str">
        <f>IF([1]Allegations!O585="","",[1]Allegations!O585)</f>
        <v/>
      </c>
      <c r="R582" s="18" t="str">
        <f>IF(AND([1]Allegations!R585="",[1]Allegations!P585=""),"",IF(AND(NOT([1]Allegations!R585=""),[1]Allegations!P585=""),HYPERLINK([1]Allegations!R585),HYPERLINK([1]Allegations!P585)))</f>
        <v/>
      </c>
      <c r="S582" s="1" t="str">
        <f>IF([1]Allegations!Q585="","",[1]Allegations!Q585)</f>
        <v>None reported.</v>
      </c>
      <c r="T582" t="str">
        <f t="shared" si="81"/>
        <v/>
      </c>
      <c r="U582" t="str">
        <f t="shared" si="82"/>
        <v/>
      </c>
      <c r="V582" t="str">
        <f t="shared" si="83"/>
        <v/>
      </c>
      <c r="W582" t="str">
        <f t="shared" si="84"/>
        <v>x</v>
      </c>
      <c r="X582" t="str">
        <f t="shared" si="85"/>
        <v/>
      </c>
      <c r="Y582" t="str">
        <f t="shared" si="86"/>
        <v/>
      </c>
      <c r="Z582" t="str">
        <f t="shared" si="87"/>
        <v/>
      </c>
      <c r="AA582" s="1" t="str">
        <f t="shared" si="88"/>
        <v/>
      </c>
      <c r="AB582" s="19" t="str">
        <f t="shared" si="89"/>
        <v>Construction;Engineering</v>
      </c>
    </row>
    <row r="583" spans="1:28" x14ac:dyDescent="0.25">
      <c r="A583" s="1">
        <f>[1]Allegations!V586</f>
        <v>2322</v>
      </c>
      <c r="B583" t="str">
        <f>IF([1]Allegations!S586="Location unknown","Location unknown",VLOOKUP([1]Allegations!S586,[1]!map_alpha2[#Data],2,FALSE))</f>
        <v>Qatar</v>
      </c>
      <c r="C583" s="17">
        <f>IF([1]Allegations!U586="","",[1]Allegations!U586)</f>
        <v>43952</v>
      </c>
      <c r="D583" s="18" t="str">
        <f>IF([1]Allegations!B586="","",HYPERLINK([1]Allegations!B586))</f>
        <v>https://www.business-humanrights.org/en/latest-news/the-cost-of-contagion-the-consequences-of-covid-19-for-migrant-workers-in-the-gulf-2/</v>
      </c>
      <c r="E583" t="str">
        <f>IF([1]Allegations!M586="","",[1]Allegations!M586)</f>
        <v>NGO</v>
      </c>
      <c r="F583" t="str">
        <f>IF([1]Allegations!L586="","",[1]Allegations!L586)</f>
        <v>Migrant &amp; immigrant workers (Unknown Number - Unknown Location - Unknown Sector)</v>
      </c>
      <c r="G583" t="str">
        <f>IF([1]Allegations!T586="","",[1]Allegations!T586)</f>
        <v>Number unknown</v>
      </c>
      <c r="H583" t="str">
        <f>IF([1]Allegations!X586="","",[1]Allegations!X586)</f>
        <v>In November 2020, NGO Equidem launched a report highlighting the impact of COVID-19 on migrant workers in Saudi Arabia, Qatar and UAE, based on 206 interviews with workers. A worker  told Equidem that his employer initially refused to provide them with masks and only started to do so after an inspection was  carried out by state authorities.</v>
      </c>
      <c r="I583" s="1" t="str">
        <f>IF([1]Allegations!K586="","",[1]Allegations!K586)</f>
        <v>Health: General (including workplace health &amp; safety)</v>
      </c>
      <c r="J583" t="str">
        <f>IF([1]Allegations!C586="","",[1]Allegations!C586)</f>
        <v/>
      </c>
      <c r="K583" t="str">
        <f>IF([1]Allegations!F586="","",[1]Allegations!F586)</f>
        <v/>
      </c>
      <c r="L583" t="str">
        <f>IF([1]Allegations!G586="","",[1]Allegations!G586)</f>
        <v/>
      </c>
      <c r="M583" t="str">
        <f>IF([1]Allegations!H586="","",[1]Allegations!H586)</f>
        <v/>
      </c>
      <c r="N583" t="str">
        <f>IF([1]Allegations!I586="","",[1]Allegations!I586)</f>
        <v/>
      </c>
      <c r="O583" s="1" t="str">
        <f>IF([1]Allegations!J586="","",[1]Allegations!J586)</f>
        <v>Not Reported (Employer - Sector not reported/applicable)</v>
      </c>
      <c r="P583" t="str">
        <f>IF([1]Allegations!N586="","",[1]Allegations!N586)</f>
        <v>No</v>
      </c>
      <c r="Q583" t="str">
        <f>IF([1]Allegations!O586="","",[1]Allegations!O586)</f>
        <v/>
      </c>
      <c r="R583" s="18" t="str">
        <f>IF(AND([1]Allegations!R586="",[1]Allegations!P586=""),"",IF(AND(NOT([1]Allegations!R586=""),[1]Allegations!P586=""),HYPERLINK([1]Allegations!R586),HYPERLINK([1]Allegations!P586)))</f>
        <v/>
      </c>
      <c r="S583" s="1" t="str">
        <f>IF([1]Allegations!Q586="","",[1]Allegations!Q586)</f>
        <v>None reported.</v>
      </c>
      <c r="T583" t="str">
        <f t="shared" si="81"/>
        <v/>
      </c>
      <c r="U583" t="str">
        <f t="shared" si="82"/>
        <v/>
      </c>
      <c r="V583" t="str">
        <f t="shared" si="83"/>
        <v>x</v>
      </c>
      <c r="W583" t="str">
        <f t="shared" si="84"/>
        <v/>
      </c>
      <c r="X583" t="str">
        <f t="shared" si="85"/>
        <v/>
      </c>
      <c r="Y583" t="str">
        <f t="shared" si="86"/>
        <v/>
      </c>
      <c r="Z583" t="str">
        <f t="shared" si="87"/>
        <v/>
      </c>
      <c r="AA583" s="1" t="str">
        <f t="shared" si="88"/>
        <v/>
      </c>
      <c r="AB583" s="19" t="str">
        <f t="shared" si="89"/>
        <v>Sector not reported/applicable</v>
      </c>
    </row>
    <row r="584" spans="1:28" x14ac:dyDescent="0.25">
      <c r="A584" s="1">
        <f>[1]Allegations!V587</f>
        <v>2321</v>
      </c>
      <c r="B584" t="str">
        <f>IF([1]Allegations!S587="Location unknown","Location unknown",VLOOKUP([1]Allegations!S587,[1]!map_alpha2[#Data],2,FALSE))</f>
        <v>Qatar</v>
      </c>
      <c r="C584" s="17">
        <f>IF([1]Allegations!U587="","",[1]Allegations!U587)</f>
        <v>43891</v>
      </c>
      <c r="D584" s="18" t="str">
        <f>IF([1]Allegations!B587="","",HYPERLINK([1]Allegations!B587))</f>
        <v>https://www.business-humanrights.org/en/latest-news/the-cost-of-contagion-the-consequences-of-covid-19-for-migrant-workers-in-the-gulf-2/</v>
      </c>
      <c r="E584" t="str">
        <f>IF([1]Allegations!M587="","",[1]Allegations!M587)</f>
        <v>NGO</v>
      </c>
      <c r="F584" t="str">
        <f>IF([1]Allegations!L587="","",[1]Allegations!L587)</f>
        <v>Migrant &amp; immigrant workers (Unknown Number - PH - Engineering)</v>
      </c>
      <c r="G584" t="str">
        <f>IF([1]Allegations!T587="","",[1]Allegations!T587)</f>
        <v>Number unknown</v>
      </c>
      <c r="H584" t="str">
        <f>IF([1]Allegations!X587="","",[1]Allegations!X587)</f>
        <v>In November 2020, NGO Equidem launched a report highlighting the impact of COVID-19 on migrant workers in Saudi Arabia, Qatar and UAE, based on 206 interviews with workers. A Filipino  national working as electromechanical contractor at Vector Electromechanical Company, said, “Our employer has not provided us with any hand sanitizers, mask or gloves".</v>
      </c>
      <c r="I584" s="1" t="str">
        <f>IF([1]Allegations!K587="","",[1]Allegations!K587)</f>
        <v>Health: General (including workplace health &amp; safety)</v>
      </c>
      <c r="J584" t="str">
        <f>IF([1]Allegations!C587="","",[1]Allegations!C587)</f>
        <v>Vector Electromechanical Co. (Employer)</v>
      </c>
      <c r="K584" t="str">
        <f>IF([1]Allegations!F587="","",[1]Allegations!F587)</f>
        <v>Engineering</v>
      </c>
      <c r="L584" t="str">
        <f>IF([1]Allegations!G587="","",[1]Allegations!G587)</f>
        <v/>
      </c>
      <c r="M584" t="str">
        <f>IF([1]Allegations!H587="","",[1]Allegations!H587)</f>
        <v/>
      </c>
      <c r="N584" t="str">
        <f>IF([1]Allegations!I587="","",[1]Allegations!I587)</f>
        <v/>
      </c>
      <c r="O584" s="1" t="str">
        <f>IF([1]Allegations!J587="","",[1]Allegations!J587)</f>
        <v/>
      </c>
      <c r="P584" t="str">
        <f>IF([1]Allegations!N587="","",[1]Allegations!N587)</f>
        <v>No</v>
      </c>
      <c r="Q584" t="str">
        <f>IF([1]Allegations!O587="","",[1]Allegations!O587)</f>
        <v/>
      </c>
      <c r="R584" s="18" t="str">
        <f>IF(AND([1]Allegations!R587="",[1]Allegations!P587=""),"",IF(AND(NOT([1]Allegations!R587=""),[1]Allegations!P587=""),HYPERLINK([1]Allegations!R587),HYPERLINK([1]Allegations!P587)))</f>
        <v/>
      </c>
      <c r="S584" s="1" t="str">
        <f>IF([1]Allegations!Q587="","",[1]Allegations!Q587)</f>
        <v>None reported.</v>
      </c>
      <c r="T584" t="str">
        <f t="shared" si="81"/>
        <v/>
      </c>
      <c r="U584" t="str">
        <f t="shared" si="82"/>
        <v/>
      </c>
      <c r="V584" t="str">
        <f t="shared" si="83"/>
        <v>x</v>
      </c>
      <c r="W584" t="str">
        <f t="shared" si="84"/>
        <v/>
      </c>
      <c r="X584" t="str">
        <f t="shared" si="85"/>
        <v/>
      </c>
      <c r="Y584" t="str">
        <f t="shared" si="86"/>
        <v/>
      </c>
      <c r="Z584" t="str">
        <f t="shared" si="87"/>
        <v/>
      </c>
      <c r="AA584" s="1" t="str">
        <f t="shared" si="88"/>
        <v/>
      </c>
      <c r="AB584" s="19" t="str">
        <f t="shared" si="89"/>
        <v>Engineering</v>
      </c>
    </row>
    <row r="585" spans="1:28" x14ac:dyDescent="0.25">
      <c r="A585" s="1">
        <f>[1]Allegations!V588</f>
        <v>2319</v>
      </c>
      <c r="B585" t="str">
        <f>IF([1]Allegations!S588="Location unknown","Location unknown",VLOOKUP([1]Allegations!S588,[1]!map_alpha2[#Data],2,FALSE))</f>
        <v>Qatar</v>
      </c>
      <c r="C585" s="17">
        <f>IF([1]Allegations!U588="","",[1]Allegations!U588)</f>
        <v>43891</v>
      </c>
      <c r="D585" s="18" t="str">
        <f>IF([1]Allegations!B588="","",HYPERLINK([1]Allegations!B588))</f>
        <v>https://www.business-humanrights.org/en/latest-news/the-cost-of-contagion-the-consequences-of-covid-19-for-migrant-workers-in-the-gulf-2/</v>
      </c>
      <c r="E585" t="str">
        <f>IF([1]Allegations!M588="","",[1]Allegations!M588)</f>
        <v>NGO</v>
      </c>
      <c r="F585" t="str">
        <f>IF([1]Allegations!L588="","",[1]Allegations!L588)</f>
        <v>Migrant &amp; immigrant workers (Unknown Number - NP - Construction)</v>
      </c>
      <c r="G585">
        <f>IF([1]Allegations!T588="","",[1]Allegations!T588)</f>
        <v>400</v>
      </c>
      <c r="H585" t="str">
        <f>IF([1]Allegations!X588="","",[1]Allegations!X588)</f>
        <v>In November 2020, NGO Equidem launched a report highlighting the impact of COVID-19 on migrant workers in Saudi Arabia, Qatar and UAE, based on 206 interviews with workers. A Nepal national working in the decoration department at New Vision Construction, said his employer had failed to provide workers with masks or implement social distancing rules. He said, “workers here are scared for their health. There are about 400 workers at my company. The company has not taken any steps to ensure the safety of workers in the pandemic. There is no distancing or protective equipment."</v>
      </c>
      <c r="I585" s="1" t="str">
        <f>IF([1]Allegations!K588="","",[1]Allegations!K588)</f>
        <v>Health: General (including workplace health &amp; safety)</v>
      </c>
      <c r="J585" t="str">
        <f>IF([1]Allegations!C588="","",[1]Allegations!C588)</f>
        <v>New Vision Construction (Employer)</v>
      </c>
      <c r="K585" t="str">
        <f>IF([1]Allegations!F588="","",[1]Allegations!F588)</f>
        <v>Construction</v>
      </c>
      <c r="L585" t="str">
        <f>IF([1]Allegations!G588="","",[1]Allegations!G588)</f>
        <v/>
      </c>
      <c r="M585" t="str">
        <f>IF([1]Allegations!H588="","",[1]Allegations!H588)</f>
        <v/>
      </c>
      <c r="N585" t="str">
        <f>IF([1]Allegations!I588="","",[1]Allegations!I588)</f>
        <v/>
      </c>
      <c r="O585" s="1" t="str">
        <f>IF([1]Allegations!J588="","",[1]Allegations!J588)</f>
        <v/>
      </c>
      <c r="P585" t="str">
        <f>IF([1]Allegations!N588="","",[1]Allegations!N588)</f>
        <v>No</v>
      </c>
      <c r="Q585" t="str">
        <f>IF([1]Allegations!O588="","",[1]Allegations!O588)</f>
        <v/>
      </c>
      <c r="R585" s="18" t="str">
        <f>IF(AND([1]Allegations!R588="",[1]Allegations!P588=""),"",IF(AND(NOT([1]Allegations!R588=""),[1]Allegations!P588=""),HYPERLINK([1]Allegations!R588),HYPERLINK([1]Allegations!P588)))</f>
        <v/>
      </c>
      <c r="S585" s="1" t="str">
        <f>IF([1]Allegations!Q588="","",[1]Allegations!Q588)</f>
        <v>None reported.</v>
      </c>
      <c r="T585" t="str">
        <f t="shared" si="81"/>
        <v/>
      </c>
      <c r="U585" t="str">
        <f t="shared" si="82"/>
        <v/>
      </c>
      <c r="V585" t="str">
        <f t="shared" si="83"/>
        <v>x</v>
      </c>
      <c r="W585" t="str">
        <f t="shared" si="84"/>
        <v/>
      </c>
      <c r="X585" t="str">
        <f t="shared" si="85"/>
        <v/>
      </c>
      <c r="Y585" t="str">
        <f t="shared" si="86"/>
        <v/>
      </c>
      <c r="Z585" t="str">
        <f t="shared" si="87"/>
        <v/>
      </c>
      <c r="AA585" s="1" t="str">
        <f t="shared" si="88"/>
        <v/>
      </c>
      <c r="AB585" s="19" t="str">
        <f t="shared" si="89"/>
        <v>Construction</v>
      </c>
    </row>
    <row r="586" spans="1:28" x14ac:dyDescent="0.25">
      <c r="A586" s="1">
        <f>[1]Allegations!V589</f>
        <v>2317</v>
      </c>
      <c r="B586" t="str">
        <f>IF([1]Allegations!S589="Location unknown","Location unknown",VLOOKUP([1]Allegations!S589,[1]!map_alpha2[#Data],2,FALSE))</f>
        <v>Qatar</v>
      </c>
      <c r="C586" s="17">
        <f>IF([1]Allegations!U589="","",[1]Allegations!U589)</f>
        <v>43891</v>
      </c>
      <c r="D586" s="18" t="str">
        <f>IF([1]Allegations!B589="","",HYPERLINK([1]Allegations!B589))</f>
        <v>https://www.business-humanrights.org/en/latest-news/the-cost-of-contagion-the-consequences-of-covid-19-for-migrant-workers-in-the-gulf-2/</v>
      </c>
      <c r="E586" t="str">
        <f>IF([1]Allegations!M589="","",[1]Allegations!M589)</f>
        <v>NGO</v>
      </c>
      <c r="F586" t="str">
        <f>IF([1]Allegations!L589="","",[1]Allegations!L589)</f>
        <v>Migrant &amp; immigrant workers (Unknown Number - IN - Medical equipment/supplies);Migrant &amp; immigrant workers (Unknown Number - NP - Medical equipment/supplies)</v>
      </c>
      <c r="G586">
        <f>IF([1]Allegations!T589="","",[1]Allegations!T589)</f>
        <v>2000</v>
      </c>
      <c r="H586" t="str">
        <f>IF([1]Allegations!X589="","",[1]Allegations!X589)</f>
        <v>In November 2020, NGO Equidem launched a report highlighting the impact of COVID-19 on migrant workers in Saudi Arabia, Qatar and UAE, based on 206 interviews with workers. A Nepalese worker and an Indian worker raised concerns about how they were being protected at work. The Nepalese worker said that they felt the chances of being infected at work were higher than at the camp and that the company had not provided any safety kits like masks, hand wash, or sanitzers. The Indian workers said there had been inadequate preventative measures and no saftey kits like gloves or facemasks.</v>
      </c>
      <c r="I586" s="1" t="str">
        <f>IF([1]Allegations!K589="","",[1]Allegations!K589)</f>
        <v>Health: General (including workplace health &amp; safety)</v>
      </c>
      <c r="J586" t="str">
        <f>IF([1]Allegations!C589="","",[1]Allegations!C589)</f>
        <v>Scientific and Technical Services (Employer)</v>
      </c>
      <c r="K586" t="str">
        <f>IF([1]Allegations!F589="","",[1]Allegations!F589)</f>
        <v>Health care</v>
      </c>
      <c r="L586" t="str">
        <f>IF([1]Allegations!G589="","",[1]Allegations!G589)</f>
        <v/>
      </c>
      <c r="M586" t="str">
        <f>IF([1]Allegations!H589="","",[1]Allegations!H589)</f>
        <v/>
      </c>
      <c r="N586" t="str">
        <f>IF([1]Allegations!I589="","",[1]Allegations!I589)</f>
        <v/>
      </c>
      <c r="O586" s="1" t="str">
        <f>IF([1]Allegations!J589="","",[1]Allegations!J589)</f>
        <v/>
      </c>
      <c r="P586" t="str">
        <f>IF([1]Allegations!N589="","",[1]Allegations!N589)</f>
        <v>No</v>
      </c>
      <c r="Q586" t="str">
        <f>IF([1]Allegations!O589="","",[1]Allegations!O589)</f>
        <v/>
      </c>
      <c r="R586" s="18" t="str">
        <f>IF(AND([1]Allegations!R589="",[1]Allegations!P589=""),"",IF(AND(NOT([1]Allegations!R589=""),[1]Allegations!P589=""),HYPERLINK([1]Allegations!R589),HYPERLINK([1]Allegations!P589)))</f>
        <v/>
      </c>
      <c r="S586" s="1" t="str">
        <f>IF([1]Allegations!Q589="","",[1]Allegations!Q589)</f>
        <v>None reported.</v>
      </c>
      <c r="T586" t="str">
        <f t="shared" si="81"/>
        <v/>
      </c>
      <c r="U586" t="str">
        <f t="shared" si="82"/>
        <v/>
      </c>
      <c r="V586" t="str">
        <f t="shared" si="83"/>
        <v>x</v>
      </c>
      <c r="W586" t="str">
        <f t="shared" si="84"/>
        <v/>
      </c>
      <c r="X586" t="str">
        <f t="shared" si="85"/>
        <v/>
      </c>
      <c r="Y586" t="str">
        <f t="shared" si="86"/>
        <v/>
      </c>
      <c r="Z586" t="str">
        <f t="shared" si="87"/>
        <v/>
      </c>
      <c r="AA586" s="1" t="str">
        <f t="shared" si="88"/>
        <v/>
      </c>
      <c r="AB586" s="19" t="str">
        <f t="shared" si="89"/>
        <v>Health care</v>
      </c>
    </row>
    <row r="587" spans="1:28" x14ac:dyDescent="0.25">
      <c r="A587" s="1">
        <f>[1]Allegations!V590</f>
        <v>2268</v>
      </c>
      <c r="B587" t="str">
        <f>IF([1]Allegations!S590="Location unknown","Location unknown",VLOOKUP([1]Allegations!S590,[1]!map_alpha2[#Data],2,FALSE))</f>
        <v>United Arab Emirates</v>
      </c>
      <c r="C587" s="17">
        <f>IF([1]Allegations!U590="","",[1]Allegations!U590)</f>
        <v>44013</v>
      </c>
      <c r="D587" s="18" t="str">
        <f>IF([1]Allegations!B590="","",HYPERLINK([1]Allegations!B590))</f>
        <v>https://www.business-humanrights.org/en/latest-news/the-cost-of-contagion-the-consequences-of-covid-19-for-migrant-workers-in-the-gulf-2/</v>
      </c>
      <c r="E587" t="str">
        <f>IF([1]Allegations!M590="","",[1]Allegations!M590)</f>
        <v>NGO</v>
      </c>
      <c r="F587" t="str">
        <f>IF([1]Allegations!L590="","",[1]Allegations!L590)</f>
        <v>Migrant &amp; immigrant workers (1 - IN - Construction);Migrant &amp; immigrant workers (Unknown Number - Unknown Location - Construction)</v>
      </c>
      <c r="G587">
        <f>IF([1]Allegations!T590="","",[1]Allegations!T590)</f>
        <v>300</v>
      </c>
      <c r="H587" t="str">
        <f>IF([1]Allegations!X590="","",[1]Allegations!X590)</f>
        <v>In November 2020, NGO Equidem launched a report highlighting the impact of COVID-19 on migrant workers in Saudi Arabia, Qatar and UAE, based on 206 interviews with workers.
Five workers at Industrial Technology Services Middle East spoke to Equidem, alleging they were pressured either to resign with an end of service settlement or be terminated without final salaries or end of service benefits. Workers requested the company only reduce pay but were effectively forced to resign. They did not receive outstanding salaries and allowances and were stranded in the country with no help from their company. Many have now returned to their home countries and still have not received what is owed to them. One worker said that thousands of workers were fired without receiving any kind of payment.</v>
      </c>
      <c r="I587" s="1" t="str">
        <f>IF([1]Allegations!K590="","",[1]Allegations!K590)</f>
        <v>Health: General (including workplace health &amp; safety);Non-payment of Wages;Restricted Mobility</v>
      </c>
      <c r="J587" t="str">
        <f>IF([1]Allegations!C590="","",[1]Allegations!C590)</f>
        <v>Abu Dhabi National Oil Co. (ADNOC) (Unknown);Industrial Technology Services Middle East (Unknown)</v>
      </c>
      <c r="K587" t="str">
        <f>IF([1]Allegations!F590="","",[1]Allegations!F590)</f>
        <v>Oil, gas &amp; coal</v>
      </c>
      <c r="L587" t="str">
        <f>IF([1]Allegations!G590="","",[1]Allegations!G590)</f>
        <v/>
      </c>
      <c r="M587" t="str">
        <f>IF([1]Allegations!H590="","",[1]Allegations!H590)</f>
        <v/>
      </c>
      <c r="N587" t="str">
        <f>IF([1]Allegations!I590="","",[1]Allegations!I590)</f>
        <v/>
      </c>
      <c r="O587" s="1" t="str">
        <f>IF([1]Allegations!J590="","",[1]Allegations!J590)</f>
        <v/>
      </c>
      <c r="P587" t="str">
        <f>IF([1]Allegations!N590="","",[1]Allegations!N590)</f>
        <v>No</v>
      </c>
      <c r="Q587" t="str">
        <f>IF([1]Allegations!O590="","",[1]Allegations!O590)</f>
        <v/>
      </c>
      <c r="R587" s="18" t="str">
        <f>IF(AND([1]Allegations!R590="",[1]Allegations!P590=""),"",IF(AND(NOT([1]Allegations!R590=""),[1]Allegations!P590=""),HYPERLINK([1]Allegations!R590),HYPERLINK([1]Allegations!P590)))</f>
        <v/>
      </c>
      <c r="S587" s="1" t="str">
        <f>IF([1]Allegations!Q590="","",[1]Allegations!Q590)</f>
        <v>At least one worker had contacted their embassy without receiving assistance. Subsequently he and about 300 other workers complained to the Dubai police, after which the company agreed to send him back home. Workers had to arrange air tickets and PPE themselves.</v>
      </c>
      <c r="T587" t="str">
        <f t="shared" si="81"/>
        <v>x</v>
      </c>
      <c r="U587" t="str">
        <f t="shared" si="82"/>
        <v>x</v>
      </c>
      <c r="V587" t="str">
        <f t="shared" si="83"/>
        <v>x</v>
      </c>
      <c r="W587" t="str">
        <f t="shared" si="84"/>
        <v/>
      </c>
      <c r="X587" t="str">
        <f t="shared" si="85"/>
        <v/>
      </c>
      <c r="Y587" t="str">
        <f t="shared" si="86"/>
        <v/>
      </c>
      <c r="Z587" t="str">
        <f t="shared" si="87"/>
        <v/>
      </c>
      <c r="AA587" s="1" t="str">
        <f t="shared" si="88"/>
        <v/>
      </c>
      <c r="AB587" s="19" t="str">
        <f t="shared" si="89"/>
        <v>Oil, gas &amp; coal</v>
      </c>
    </row>
    <row r="588" spans="1:28" x14ac:dyDescent="0.25">
      <c r="A588" s="1">
        <f>[1]Allegations!V591</f>
        <v>2267</v>
      </c>
      <c r="B588" t="str">
        <f>IF([1]Allegations!S591="Location unknown","Location unknown",VLOOKUP([1]Allegations!S591,[1]!map_alpha2[#Data],2,FALSE))</f>
        <v>United Arab Emirates</v>
      </c>
      <c r="C588" s="17">
        <f>IF([1]Allegations!U591="","",[1]Allegations!U591)</f>
        <v>43983</v>
      </c>
      <c r="D588" s="18" t="str">
        <f>IF([1]Allegations!B591="","",HYPERLINK([1]Allegations!B591))</f>
        <v>https://www.business-humanrights.org/en/latest-news/the-cost-of-contagion-the-consequences-of-covid-19-for-migrant-workers-in-the-gulf-2/</v>
      </c>
      <c r="E588" t="str">
        <f>IF([1]Allegations!M591="","",[1]Allegations!M591)</f>
        <v>NGO</v>
      </c>
      <c r="F588" t="str">
        <f>IF([1]Allegations!L591="","",[1]Allegations!L591)</f>
        <v>Migrant &amp; immigrant workers (Unknown Number - Unknown Location - Transport: General)</v>
      </c>
      <c r="G588" t="str">
        <f>IF([1]Allegations!T591="","",[1]Allegations!T591)</f>
        <v>Number unknown</v>
      </c>
      <c r="H588" t="str">
        <f>IF([1]Allegations!X591="","",[1]Allegations!X591)</f>
        <v>In November 2020, NGO Equidem launched a report highlighting the impact of COVID-19 on migrant workers in Saudi Arabia, Qatar and UAE, based on 206 interviews with workers.  One driver at Fancy Transport told Equidem he had not received wages since March and the company had neglected workers. One worker who was a diabetes patient reported that he did not have enough money for his health expenses.</v>
      </c>
      <c r="I588" s="1" t="str">
        <f>IF([1]Allegations!K591="","",[1]Allegations!K591)</f>
        <v>Health: General (including workplace health &amp; safety);Non-payment of Wages</v>
      </c>
      <c r="J588" t="str">
        <f>IF([1]Allegations!C591="","",[1]Allegations!C591)</f>
        <v>Fancy Transport (Employer)</v>
      </c>
      <c r="K588" t="str">
        <f>IF([1]Allegations!F591="","",[1]Allegations!F591)</f>
        <v>Transport: General</v>
      </c>
      <c r="L588" t="str">
        <f>IF([1]Allegations!G591="","",[1]Allegations!G591)</f>
        <v/>
      </c>
      <c r="M588" t="str">
        <f>IF([1]Allegations!H591="","",[1]Allegations!H591)</f>
        <v/>
      </c>
      <c r="N588" t="str">
        <f>IF([1]Allegations!I591="","",[1]Allegations!I591)</f>
        <v/>
      </c>
      <c r="O588" s="1" t="str">
        <f>IF([1]Allegations!J591="","",[1]Allegations!J591)</f>
        <v/>
      </c>
      <c r="P588" t="str">
        <f>IF([1]Allegations!N591="","",[1]Allegations!N591)</f>
        <v>No</v>
      </c>
      <c r="Q588" t="str">
        <f>IF([1]Allegations!O591="","",[1]Allegations!O591)</f>
        <v/>
      </c>
      <c r="R588" s="18" t="str">
        <f>IF(AND([1]Allegations!R591="",[1]Allegations!P591=""),"",IF(AND(NOT([1]Allegations!R591=""),[1]Allegations!P591=""),HYPERLINK([1]Allegations!R591),HYPERLINK([1]Allegations!P591)))</f>
        <v/>
      </c>
      <c r="S588" s="1" t="str">
        <f>IF([1]Allegations!Q591="","",[1]Allegations!Q591)</f>
        <v>None reported.</v>
      </c>
      <c r="T588" t="str">
        <f t="shared" si="81"/>
        <v>x</v>
      </c>
      <c r="U588" t="str">
        <f t="shared" si="82"/>
        <v/>
      </c>
      <c r="V588" t="str">
        <f t="shared" si="83"/>
        <v>x</v>
      </c>
      <c r="W588" t="str">
        <f t="shared" si="84"/>
        <v/>
      </c>
      <c r="X588" t="str">
        <f t="shared" si="85"/>
        <v/>
      </c>
      <c r="Y588" t="str">
        <f t="shared" si="86"/>
        <v/>
      </c>
      <c r="Z588" t="str">
        <f t="shared" si="87"/>
        <v/>
      </c>
      <c r="AA588" s="1" t="str">
        <f t="shared" si="88"/>
        <v/>
      </c>
      <c r="AB588" s="19" t="str">
        <f t="shared" si="89"/>
        <v>Transport: General</v>
      </c>
    </row>
    <row r="589" spans="1:28" x14ac:dyDescent="0.25">
      <c r="A589" s="1">
        <f>[1]Allegations!V592</f>
        <v>2265</v>
      </c>
      <c r="B589" t="str">
        <f>IF([1]Allegations!S592="Location unknown","Location unknown",VLOOKUP([1]Allegations!S592,[1]!map_alpha2[#Data],2,FALSE))</f>
        <v>United Arab Emirates</v>
      </c>
      <c r="C589" s="17">
        <f>IF([1]Allegations!U592="","",[1]Allegations!U592)</f>
        <v>43983</v>
      </c>
      <c r="D589" s="18" t="str">
        <f>IF([1]Allegations!B592="","",HYPERLINK([1]Allegations!B592))</f>
        <v>https://www.business-humanrights.org/en/latest-news/the-cost-of-contagion-the-consequences-of-covid-19-for-migrant-workers-in-the-gulf-2/</v>
      </c>
      <c r="E589" t="str">
        <f>IF([1]Allegations!M592="","",[1]Allegations!M592)</f>
        <v>NGO</v>
      </c>
      <c r="F589" t="str">
        <f>IF([1]Allegations!L592="","",[1]Allegations!L592)</f>
        <v>Migrant &amp; immigrant workers (Unknown Number - Unknown Location - Transport: General)</v>
      </c>
      <c r="G589" t="str">
        <f>IF([1]Allegations!T592="","",[1]Allegations!T592)</f>
        <v>Number unknown</v>
      </c>
      <c r="H589" t="str">
        <f>IF([1]Allegations!X592="","",[1]Allegations!X592)</f>
        <v>In November 2020, NGO Equidem launched a report highlighting the impact of COVID-19 on migrant workers in Saudi Arabia, Qatar and UAE, based on 206 interviews with workers. 
One driver for Mowasalat told Equidem the company cut salaries without obtaining workers' agreement to an amount that does not cover food or accommodation.</v>
      </c>
      <c r="I589" s="1" t="str">
        <f>IF([1]Allegations!K592="","",[1]Allegations!K592)</f>
        <v>Non-payment of Wages;Precarious/unsuitable living conditions;Right to food</v>
      </c>
      <c r="J589" t="str">
        <f>IF([1]Allegations!C592="","",[1]Allegations!C592)</f>
        <v>Mowasalat (Employer)</v>
      </c>
      <c r="K589" t="str">
        <f>IF([1]Allegations!F592="","",[1]Allegations!F592)</f>
        <v>Transport: General</v>
      </c>
      <c r="L589" t="str">
        <f>IF([1]Allegations!G592="","",[1]Allegations!G592)</f>
        <v/>
      </c>
      <c r="M589" t="str">
        <f>IF([1]Allegations!H592="","",[1]Allegations!H592)</f>
        <v/>
      </c>
      <c r="N589" t="str">
        <f>IF([1]Allegations!I592="","",[1]Allegations!I592)</f>
        <v/>
      </c>
      <c r="O589" s="1" t="str">
        <f>IF([1]Allegations!J592="","",[1]Allegations!J592)</f>
        <v/>
      </c>
      <c r="P589" t="str">
        <f>IF([1]Allegations!N592="","",[1]Allegations!N592)</f>
        <v>No</v>
      </c>
      <c r="Q589" t="str">
        <f>IF([1]Allegations!O592="","",[1]Allegations!O592)</f>
        <v/>
      </c>
      <c r="R589" s="18" t="str">
        <f>IF(AND([1]Allegations!R592="",[1]Allegations!P592=""),"",IF(AND(NOT([1]Allegations!R592=""),[1]Allegations!P592=""),HYPERLINK([1]Allegations!R592),HYPERLINK([1]Allegations!P592)))</f>
        <v/>
      </c>
      <c r="S589" s="1" t="str">
        <f>IF([1]Allegations!Q592="","",[1]Allegations!Q592)</f>
        <v>None reported.</v>
      </c>
      <c r="T589" t="str">
        <f t="shared" si="81"/>
        <v>x</v>
      </c>
      <c r="U589" t="str">
        <f t="shared" si="82"/>
        <v/>
      </c>
      <c r="V589" t="str">
        <f t="shared" si="83"/>
        <v/>
      </c>
      <c r="W589" t="str">
        <f t="shared" si="84"/>
        <v>x</v>
      </c>
      <c r="X589" t="str">
        <f t="shared" si="85"/>
        <v/>
      </c>
      <c r="Y589" t="str">
        <f t="shared" si="86"/>
        <v/>
      </c>
      <c r="Z589" t="str">
        <f t="shared" si="87"/>
        <v/>
      </c>
      <c r="AA589" s="1" t="str">
        <f t="shared" si="88"/>
        <v/>
      </c>
      <c r="AB589" s="19" t="str">
        <f t="shared" si="89"/>
        <v>Transport: General</v>
      </c>
    </row>
    <row r="590" spans="1:28" x14ac:dyDescent="0.25">
      <c r="A590" s="1">
        <f>[1]Allegations!V593</f>
        <v>2259</v>
      </c>
      <c r="B590" t="str">
        <f>IF([1]Allegations!S593="Location unknown","Location unknown",VLOOKUP([1]Allegations!S593,[1]!map_alpha2[#Data],2,FALSE))</f>
        <v>Saudi Arabia</v>
      </c>
      <c r="C590" s="17">
        <f>IF([1]Allegations!U593="","",[1]Allegations!U593)</f>
        <v>44013</v>
      </c>
      <c r="D590" s="18" t="str">
        <f>IF([1]Allegations!B593="","",HYPERLINK([1]Allegations!B593))</f>
        <v>https://www.business-humanrights.org/en/latest-news/the-cost-of-contagion-the-consequences-of-covid-19-for-migrant-workers-in-the-gulf-2/</v>
      </c>
      <c r="E590" t="str">
        <f>IF([1]Allegations!M593="","",[1]Allegations!M593)</f>
        <v>NGO</v>
      </c>
      <c r="F590" t="str">
        <f>IF([1]Allegations!L593="","",[1]Allegations!L593)</f>
        <v>Migrant &amp; immigrant workers (1 - PH - Unknown Sector)</v>
      </c>
      <c r="G590">
        <f>IF([1]Allegations!T593="","",[1]Allegations!T593)</f>
        <v>1</v>
      </c>
      <c r="H590" t="str">
        <f>IF([1]Allegations!X593="","",[1]Allegations!X593)</f>
        <v>In November 2020, NGO Equidem launched a report highlighting the impact of COVID-19 on migrant workers in Saudi Arabia, Qatar and UAE, based on 206 interviews with workers. Equidem documented the case of a Filipino worker in an unnamed company who committed suicide. His co-workers claimed this was linked to pressure and anxiety caused by his unnamed employer failing to pay their salaries during the lockdown period.</v>
      </c>
      <c r="I590" s="1" t="str">
        <f>IF([1]Allegations!K593="","",[1]Allegations!K593)</f>
        <v>Deaths;Non-payment of Wages</v>
      </c>
      <c r="J590" t="str">
        <f>IF([1]Allegations!C593="","",[1]Allegations!C593)</f>
        <v/>
      </c>
      <c r="K590" t="str">
        <f>IF([1]Allegations!F593="","",[1]Allegations!F593)</f>
        <v/>
      </c>
      <c r="L590" t="str">
        <f>IF([1]Allegations!G593="","",[1]Allegations!G593)</f>
        <v/>
      </c>
      <c r="M590" t="str">
        <f>IF([1]Allegations!H593="","",[1]Allegations!H593)</f>
        <v/>
      </c>
      <c r="N590" t="str">
        <f>IF([1]Allegations!I593="","",[1]Allegations!I593)</f>
        <v/>
      </c>
      <c r="O590" s="1" t="str">
        <f>IF([1]Allegations!J593="","",[1]Allegations!J593)</f>
        <v>Not Reported (Employer - Sector not reported/applicable)</v>
      </c>
      <c r="P590" t="str">
        <f>IF([1]Allegations!N593="","",[1]Allegations!N593)</f>
        <v>No</v>
      </c>
      <c r="Q590" t="str">
        <f>IF([1]Allegations!O593="","",[1]Allegations!O593)</f>
        <v/>
      </c>
      <c r="R590" s="18" t="str">
        <f>IF(AND([1]Allegations!R593="",[1]Allegations!P593=""),"",IF(AND(NOT([1]Allegations!R593=""),[1]Allegations!P593=""),HYPERLINK([1]Allegations!R593),HYPERLINK([1]Allegations!P593)))</f>
        <v/>
      </c>
      <c r="S590" s="1" t="str">
        <f>IF([1]Allegations!Q593="","",[1]Allegations!Q593)</f>
        <v>None reported.</v>
      </c>
      <c r="T590" t="str">
        <f t="shared" si="81"/>
        <v>x</v>
      </c>
      <c r="U590" t="str">
        <f t="shared" si="82"/>
        <v/>
      </c>
      <c r="V590" t="str">
        <f t="shared" si="83"/>
        <v/>
      </c>
      <c r="W590" t="str">
        <f t="shared" si="84"/>
        <v/>
      </c>
      <c r="X590" t="str">
        <f t="shared" si="85"/>
        <v/>
      </c>
      <c r="Y590" t="str">
        <f t="shared" si="86"/>
        <v/>
      </c>
      <c r="Z590" t="str">
        <f t="shared" si="87"/>
        <v/>
      </c>
      <c r="AA590" s="1" t="str">
        <f t="shared" si="88"/>
        <v>x</v>
      </c>
      <c r="AB590" s="19" t="str">
        <f t="shared" si="89"/>
        <v>Sector not reported/applicable</v>
      </c>
    </row>
    <row r="591" spans="1:28" x14ac:dyDescent="0.25">
      <c r="A591" s="1">
        <f>[1]Allegations!V594</f>
        <v>2258</v>
      </c>
      <c r="B591" t="str">
        <f>IF([1]Allegations!S594="Location unknown","Location unknown",VLOOKUP([1]Allegations!S594,[1]!map_alpha2[#Data],2,FALSE))</f>
        <v>Saudi Arabia</v>
      </c>
      <c r="C591" s="17">
        <f>IF([1]Allegations!U594="","",[1]Allegations!U594)</f>
        <v>44013</v>
      </c>
      <c r="D591" s="18" t="str">
        <f>IF([1]Allegations!B594="","",HYPERLINK([1]Allegations!B594))</f>
        <v>https://www.business-humanrights.org/en/latest-news/the-cost-of-contagion-the-consequences-of-covid-19-for-migrant-workers-in-the-gulf-2/</v>
      </c>
      <c r="E591" t="str">
        <f>IF([1]Allegations!M594="","",[1]Allegations!M594)</f>
        <v>NGO</v>
      </c>
      <c r="F591" t="str">
        <f>IF([1]Allegations!L594="","",[1]Allegations!L594)</f>
        <v>Migrant &amp; immigrant workers (1 - IN - Cleaning &amp; maintenance)</v>
      </c>
      <c r="G591" t="str">
        <f>IF([1]Allegations!T594="","",[1]Allegations!T594)</f>
        <v>Number unknown</v>
      </c>
      <c r="H591" t="str">
        <f>IF([1]Allegations!X594="","",[1]Allegations!X594)</f>
        <v>In November 2020, NGO Equidem launched a report highlighting the impact of COVID-19 on migrant workers in Saudi Arabia, Qatar and UAE, based on 206 interviews with workers. In this case a worker at Rekaz Al Khaleej in Riyadh told Equidem that his company forced him to sign a document that his salary and benefits had been paid before firing him. He did not have money to buy food.</v>
      </c>
      <c r="I591" s="1" t="str">
        <f>IF([1]Allegations!K594="","",[1]Allegations!K594)</f>
        <v>Non-payment of Wages;Right to food</v>
      </c>
      <c r="J591" t="str">
        <f>IF([1]Allegations!C594="","",[1]Allegations!C594)</f>
        <v/>
      </c>
      <c r="K591" t="str">
        <f>IF([1]Allegations!F594="","",[1]Allegations!F594)</f>
        <v/>
      </c>
      <c r="L591" t="str">
        <f>IF([1]Allegations!G594="","",[1]Allegations!G594)</f>
        <v/>
      </c>
      <c r="M591" t="str">
        <f>IF([1]Allegations!H594="","",[1]Allegations!H594)</f>
        <v/>
      </c>
      <c r="N591" t="str">
        <f>IF([1]Allegations!I594="","",[1]Allegations!I594)</f>
        <v/>
      </c>
      <c r="O591" s="1" t="str">
        <f>IF([1]Allegations!J594="","",[1]Allegations!J594)</f>
        <v>Not Reported (Employer - Sector not reported/applicable)</v>
      </c>
      <c r="P591" t="str">
        <f>IF([1]Allegations!N594="","",[1]Allegations!N594)</f>
        <v>No</v>
      </c>
      <c r="Q591" t="str">
        <f>IF([1]Allegations!O594="","",[1]Allegations!O594)</f>
        <v/>
      </c>
      <c r="R591" s="18" t="str">
        <f>IF(AND([1]Allegations!R594="",[1]Allegations!P594=""),"",IF(AND(NOT([1]Allegations!R594=""),[1]Allegations!P594=""),HYPERLINK([1]Allegations!R594),HYPERLINK([1]Allegations!P594)))</f>
        <v/>
      </c>
      <c r="S591" s="1" t="str">
        <f>IF([1]Allegations!Q594="","",[1]Allegations!Q594)</f>
        <v>None reported.</v>
      </c>
      <c r="T591" t="str">
        <f t="shared" si="81"/>
        <v>x</v>
      </c>
      <c r="U591" t="str">
        <f t="shared" si="82"/>
        <v/>
      </c>
      <c r="V591" t="str">
        <f t="shared" si="83"/>
        <v/>
      </c>
      <c r="W591" t="str">
        <f t="shared" si="84"/>
        <v>x</v>
      </c>
      <c r="X591" t="str">
        <f t="shared" si="85"/>
        <v/>
      </c>
      <c r="Y591" t="str">
        <f t="shared" si="86"/>
        <v/>
      </c>
      <c r="Z591" t="str">
        <f t="shared" si="87"/>
        <v/>
      </c>
      <c r="AA591" s="1" t="str">
        <f t="shared" si="88"/>
        <v/>
      </c>
      <c r="AB591" s="19" t="str">
        <f t="shared" si="89"/>
        <v>Sector not reported/applicable</v>
      </c>
    </row>
    <row r="592" spans="1:28" x14ac:dyDescent="0.25">
      <c r="A592" s="1">
        <f>[1]Allegations!V595</f>
        <v>2251</v>
      </c>
      <c r="B592" t="str">
        <f>IF([1]Allegations!S595="Location unknown","Location unknown",VLOOKUP([1]Allegations!S595,[1]!map_alpha2[#Data],2,FALSE))</f>
        <v>Saudi Arabia</v>
      </c>
      <c r="C592" s="17">
        <f>IF([1]Allegations!U595="","",[1]Allegations!U595)</f>
        <v>43922</v>
      </c>
      <c r="D592" s="18" t="str">
        <f>IF([1]Allegations!B595="","",HYPERLINK([1]Allegations!B595))</f>
        <v>https://www.business-humanrights.org/en/latest-news/the-cost-of-contagion-the-consequences-of-covid-19-for-migrant-workers-in-the-gulf-2/</v>
      </c>
      <c r="E592" t="str">
        <f>IF([1]Allegations!M595="","",[1]Allegations!M595)</f>
        <v>NGO</v>
      </c>
      <c r="F592" t="str">
        <f>IF([1]Allegations!L595="","",[1]Allegations!L595)</f>
        <v>Migrant &amp; immigrant workers (4 - BD - Catering &amp; food services)</v>
      </c>
      <c r="G592">
        <f>IF([1]Allegations!T595="","",[1]Allegations!T595)</f>
        <v>60</v>
      </c>
      <c r="H592" t="str">
        <f>IF([1]Allegations!X595="","",[1]Allegations!X595)</f>
        <v>In November 2020, NGO Equidem launched a report highlighting the impact of COVID-19 on migrant workers in Saudi Arabia, Qatar and UAE, based on 206 interviews with workers. One worker at Al-Ariad Sweet Corner told Equidem that 50-60 workers who had returned home prior to the COVID crisis were terminated unilaterally from their jobs and would not be paid as they were not allowed back into the country.</v>
      </c>
      <c r="I592" s="1" t="str">
        <f>IF([1]Allegations!K595="","",[1]Allegations!K595)</f>
        <v>Non-payment of Wages;Unfair Dismissal</v>
      </c>
      <c r="J592" t="str">
        <f>IF([1]Allegations!C595="","",[1]Allegations!C595)</f>
        <v>Al-Ariad Sweet Corner (Employer)</v>
      </c>
      <c r="K592" t="str">
        <f>IF([1]Allegations!F595="","",[1]Allegations!F595)</f>
        <v>Candy;Retail</v>
      </c>
      <c r="L592" t="str">
        <f>IF([1]Allegations!G595="","",[1]Allegations!G595)</f>
        <v/>
      </c>
      <c r="M592" t="str">
        <f>IF([1]Allegations!H595="","",[1]Allegations!H595)</f>
        <v/>
      </c>
      <c r="N592" t="str">
        <f>IF([1]Allegations!I595="","",[1]Allegations!I595)</f>
        <v/>
      </c>
      <c r="O592" s="1" t="str">
        <f>IF([1]Allegations!J595="","",[1]Allegations!J595)</f>
        <v/>
      </c>
      <c r="P592" t="str">
        <f>IF([1]Allegations!N595="","",[1]Allegations!N595)</f>
        <v>No</v>
      </c>
      <c r="Q592" t="str">
        <f>IF([1]Allegations!O595="","",[1]Allegations!O595)</f>
        <v/>
      </c>
      <c r="R592" s="18" t="str">
        <f>IF(AND([1]Allegations!R595="",[1]Allegations!P595=""),"",IF(AND(NOT([1]Allegations!R595=""),[1]Allegations!P595=""),HYPERLINK([1]Allegations!R595),HYPERLINK([1]Allegations!P595)))</f>
        <v/>
      </c>
      <c r="S592" s="1" t="str">
        <f>IF([1]Allegations!Q595="","",[1]Allegations!Q595)</f>
        <v>None reported.</v>
      </c>
      <c r="T592" t="str">
        <f t="shared" si="81"/>
        <v>x</v>
      </c>
      <c r="U592" t="str">
        <f t="shared" si="82"/>
        <v/>
      </c>
      <c r="V592" t="str">
        <f t="shared" si="83"/>
        <v/>
      </c>
      <c r="W592" t="str">
        <f t="shared" si="84"/>
        <v/>
      </c>
      <c r="X592" t="str">
        <f t="shared" si="85"/>
        <v/>
      </c>
      <c r="Y592" t="str">
        <f t="shared" si="86"/>
        <v/>
      </c>
      <c r="Z592" t="str">
        <f t="shared" si="87"/>
        <v/>
      </c>
      <c r="AA592" s="1" t="str">
        <f t="shared" si="88"/>
        <v/>
      </c>
      <c r="AB592" s="19" t="str">
        <f t="shared" si="89"/>
        <v>Candy;Retail</v>
      </c>
    </row>
    <row r="593" spans="1:28" x14ac:dyDescent="0.25">
      <c r="A593" s="1">
        <f>[1]Allegations!V596</f>
        <v>2246</v>
      </c>
      <c r="B593" t="str">
        <f>IF([1]Allegations!S596="Location unknown","Location unknown",VLOOKUP([1]Allegations!S596,[1]!map_alpha2[#Data],2,FALSE))</f>
        <v>Saudi Arabia</v>
      </c>
      <c r="C593" s="17">
        <f>IF([1]Allegations!U596="","",[1]Allegations!U596)</f>
        <v>44013</v>
      </c>
      <c r="D593" s="18" t="str">
        <f>IF([1]Allegations!B596="","",HYPERLINK([1]Allegations!B596))</f>
        <v>https://www.business-humanrights.org/en/latest-news/the-cost-of-contagion-the-consequences-of-covid-19-for-migrant-workers-in-the-gulf-2/</v>
      </c>
      <c r="E593" t="str">
        <f>IF([1]Allegations!M596="","",[1]Allegations!M596)</f>
        <v>NGO</v>
      </c>
      <c r="F593" t="str">
        <f>IF([1]Allegations!L596="","",[1]Allegations!L596)</f>
        <v>Migrant &amp; immigrant workers (Unknown Number - Unknown Location - Construction)</v>
      </c>
      <c r="G593" t="str">
        <f>IF([1]Allegations!T596="","",[1]Allegations!T596)</f>
        <v>Number unknown</v>
      </c>
      <c r="H593" t="str">
        <f>IF([1]Allegations!X596="","",[1]Allegations!X596)</f>
        <v>In November 2020, NGO Equidem launched a report highlighting the impact of COVID-19 on migrant workers in Saudi Arabia, Qatar and UAE, based on 206 interviews with workers.
Workers at Aswar Aseer Group told Equidem they had not received wages for up to five months despite continuing to work regular hours. They were subject to physical abuse (not for the first time) when they asked for their wages with workers fearing reprisals for speaking out. One worker stated he would like to return home but was unable to do so without receiving his pay. Workers also reported being made to work overtime without pay.
One worker reported that the company did not provide workers with PPE despite saying that only workers who had it would be allowed to work; workers had to buy it with their own money.</v>
      </c>
      <c r="I593" s="1" t="str">
        <f>IF([1]Allegations!K596="","",[1]Allegations!K596)</f>
        <v>Beatings &amp; violence;Denial of Freedom of Expression/Assembly;Health: General (including workplace health &amp; safety);Intimidation &amp; Threats;Non-payment of Wages;Restricted Mobility</v>
      </c>
      <c r="J593" t="str">
        <f>IF([1]Allegations!C596="","",[1]Allegations!C596)</f>
        <v>Aswar Aseer (Employer)</v>
      </c>
      <c r="K593" t="str">
        <f>IF([1]Allegations!F596="","",[1]Allegations!F596)</f>
        <v>Construction &amp; building materials: General</v>
      </c>
      <c r="L593" t="str">
        <f>IF([1]Allegations!G596="","",[1]Allegations!G596)</f>
        <v/>
      </c>
      <c r="M593" t="str">
        <f>IF([1]Allegations!H596="","",[1]Allegations!H596)</f>
        <v/>
      </c>
      <c r="N593" t="str">
        <f>IF([1]Allegations!I596="","",[1]Allegations!I596)</f>
        <v/>
      </c>
      <c r="O593" s="1" t="str">
        <f>IF([1]Allegations!J596="","",[1]Allegations!J596)</f>
        <v/>
      </c>
      <c r="P593" t="str">
        <f>IF([1]Allegations!N596="","",[1]Allegations!N596)</f>
        <v>No</v>
      </c>
      <c r="Q593" t="str">
        <f>IF([1]Allegations!O596="","",[1]Allegations!O596)</f>
        <v/>
      </c>
      <c r="R593" s="18" t="str">
        <f>IF(AND([1]Allegations!R596="",[1]Allegations!P596=""),"",IF(AND(NOT([1]Allegations!R596=""),[1]Allegations!P596=""),HYPERLINK([1]Allegations!R596),HYPERLINK([1]Allegations!P596)))</f>
        <v/>
      </c>
      <c r="S593" s="1" t="str">
        <f>IF([1]Allegations!Q596="","",[1]Allegations!Q596)</f>
        <v>None reported.</v>
      </c>
      <c r="T593" t="str">
        <f t="shared" si="81"/>
        <v>x</v>
      </c>
      <c r="U593" t="str">
        <f t="shared" si="82"/>
        <v>x</v>
      </c>
      <c r="V593" t="str">
        <f t="shared" si="83"/>
        <v>x</v>
      </c>
      <c r="W593" t="str">
        <f t="shared" si="84"/>
        <v/>
      </c>
      <c r="X593" t="str">
        <f t="shared" si="85"/>
        <v>x</v>
      </c>
      <c r="Y593" t="str">
        <f t="shared" si="86"/>
        <v/>
      </c>
      <c r="Z593" t="str">
        <f t="shared" si="87"/>
        <v/>
      </c>
      <c r="AA593" s="1" t="str">
        <f t="shared" si="88"/>
        <v/>
      </c>
      <c r="AB593" s="19" t="str">
        <f t="shared" si="89"/>
        <v>Construction &amp; building materials: General</v>
      </c>
    </row>
    <row r="594" spans="1:28" x14ac:dyDescent="0.25">
      <c r="A594" s="1">
        <f>[1]Allegations!V597</f>
        <v>2244</v>
      </c>
      <c r="B594" t="str">
        <f>IF([1]Allegations!S597="Location unknown","Location unknown",VLOOKUP([1]Allegations!S597,[1]!map_alpha2[#Data],2,FALSE))</f>
        <v>Qatar</v>
      </c>
      <c r="C594" s="17">
        <f>IF([1]Allegations!U597="","",[1]Allegations!U597)</f>
        <v>43922</v>
      </c>
      <c r="D594" s="18" t="str">
        <f>IF([1]Allegations!B597="","",HYPERLINK([1]Allegations!B597))</f>
        <v>https://www.business-humanrights.org/en/latest-news/the-cost-of-contagion-the-consequences-of-covid-19-for-migrant-workers-in-the-gulf-2/</v>
      </c>
      <c r="E594" t="str">
        <f>IF([1]Allegations!M597="","",[1]Allegations!M597)</f>
        <v>NGO</v>
      </c>
      <c r="F594" t="str">
        <f>IF([1]Allegations!L597="","",[1]Allegations!L597)</f>
        <v>Migrant &amp; immigrant workers (1 - NP - Construction)</v>
      </c>
      <c r="G594" t="str">
        <f>IF([1]Allegations!T597="","",[1]Allegations!T597)</f>
        <v>Number unknown</v>
      </c>
      <c r="H594" t="str">
        <f>IF([1]Allegations!X597="","",[1]Allegations!X597)</f>
        <v>In November 2020, NGO Equidem launched a report highlighting the impact of COVID-19 on migrant workers in Saudi Arabia, Qatar and UAE, based on 206 interviews with workers. Construction company Future Solutions reportedly had not been paying workers adequately. In this case the worker (a scaffolder) at Future Solutions reports that some workers are getting full basic salary, some are getting half, and some are not getting paid at all.  He says he is worried that he will not get money that is owed to him under the government directives.</v>
      </c>
      <c r="I594" s="1" t="str">
        <f>IF([1]Allegations!K597="","",[1]Allegations!K597)</f>
        <v>Non-payment of Wages</v>
      </c>
      <c r="J594" t="str">
        <f>IF([1]Allegations!C597="","",[1]Allegations!C597)</f>
        <v>Future Solutions (Employer)</v>
      </c>
      <c r="K594" t="str">
        <f>IF([1]Allegations!F597="","",[1]Allegations!F597)</f>
        <v>Auditing, consulting &amp; accounting</v>
      </c>
      <c r="L594" t="str">
        <f>IF([1]Allegations!G597="","",[1]Allegations!G597)</f>
        <v/>
      </c>
      <c r="M594" t="str">
        <f>IF([1]Allegations!H597="","",[1]Allegations!H597)</f>
        <v/>
      </c>
      <c r="N594" t="str">
        <f>IF([1]Allegations!I597="","",[1]Allegations!I597)</f>
        <v/>
      </c>
      <c r="O594" s="1" t="str">
        <f>IF([1]Allegations!J597="","",[1]Allegations!J597)</f>
        <v/>
      </c>
      <c r="P594" t="str">
        <f>IF([1]Allegations!N597="","",[1]Allegations!N597)</f>
        <v>No</v>
      </c>
      <c r="Q594" t="str">
        <f>IF([1]Allegations!O597="","",[1]Allegations!O597)</f>
        <v/>
      </c>
      <c r="R594" s="18" t="str">
        <f>IF(AND([1]Allegations!R597="",[1]Allegations!P597=""),"",IF(AND(NOT([1]Allegations!R597=""),[1]Allegations!P597=""),HYPERLINK([1]Allegations!R597),HYPERLINK([1]Allegations!P597)))</f>
        <v/>
      </c>
      <c r="S594" s="1" t="str">
        <f>IF([1]Allegations!Q597="","",[1]Allegations!Q597)</f>
        <v>None reported</v>
      </c>
      <c r="T594" t="str">
        <f t="shared" si="81"/>
        <v>x</v>
      </c>
      <c r="U594" t="str">
        <f t="shared" si="82"/>
        <v/>
      </c>
      <c r="V594" t="str">
        <f t="shared" si="83"/>
        <v/>
      </c>
      <c r="W594" t="str">
        <f t="shared" si="84"/>
        <v/>
      </c>
      <c r="X594" t="str">
        <f t="shared" si="85"/>
        <v/>
      </c>
      <c r="Y594" t="str">
        <f t="shared" si="86"/>
        <v/>
      </c>
      <c r="Z594" t="str">
        <f t="shared" si="87"/>
        <v/>
      </c>
      <c r="AA594" s="1" t="str">
        <f t="shared" si="88"/>
        <v/>
      </c>
      <c r="AB594" s="19" t="str">
        <f t="shared" si="89"/>
        <v>Auditing, consulting &amp; accounting</v>
      </c>
    </row>
    <row r="595" spans="1:28" x14ac:dyDescent="0.25">
      <c r="A595" s="1">
        <f>[1]Allegations!V598</f>
        <v>2243</v>
      </c>
      <c r="B595" t="str">
        <f>IF([1]Allegations!S598="Location unknown","Location unknown",VLOOKUP([1]Allegations!S598,[1]!map_alpha2[#Data],2,FALSE))</f>
        <v>Qatar</v>
      </c>
      <c r="C595" s="17">
        <f>IF([1]Allegations!U598="","",[1]Allegations!U598)</f>
        <v>43891</v>
      </c>
      <c r="D595" s="18" t="str">
        <f>IF([1]Allegations!B598="","",HYPERLINK([1]Allegations!B598))</f>
        <v>https://www.business-humanrights.org/en/latest-news/the-cost-of-contagion-the-consequences-of-covid-19-for-migrant-workers-in-the-gulf-2/</v>
      </c>
      <c r="E595" t="str">
        <f>IF([1]Allegations!M598="","",[1]Allegations!M598)</f>
        <v>NGO</v>
      </c>
      <c r="F595" t="str">
        <f>IF([1]Allegations!L598="","",[1]Allegations!L598)</f>
        <v>Migrant &amp; immigrant workers (1 - Asia &amp; Pacific - Engineering);Migrant &amp; immigrant workers (1 - NP - Engineering)</v>
      </c>
      <c r="G595" t="str">
        <f>IF([1]Allegations!T598="","",[1]Allegations!T598)</f>
        <v>Number unknown</v>
      </c>
      <c r="H595" t="str">
        <f>IF([1]Allegations!X598="","",[1]Allegations!X598)</f>
        <v>In November 2020, NGO Equidem launched a report highlighting the impact of COVID-19 on migrant workers in Saudi Arabia, Qatar and UAE, based on 206 interviews with workers.  In this case the worker reports that he is worried that he will not get money that is owed to him by his employer under the government directives.</v>
      </c>
      <c r="I595" s="1" t="str">
        <f>IF([1]Allegations!K598="","",[1]Allegations!K598)</f>
        <v>Non-payment of Wages</v>
      </c>
      <c r="J595" t="str">
        <f>IF([1]Allegations!C598="","",[1]Allegations!C598)</f>
        <v>Traffic Tech Gulf (Employer)</v>
      </c>
      <c r="K595" t="str">
        <f>IF([1]Allegations!F598="","",[1]Allegations!F598)</f>
        <v>Technology, telecom &amp; electronics</v>
      </c>
      <c r="L595" t="str">
        <f>IF([1]Allegations!G598="","",[1]Allegations!G598)</f>
        <v/>
      </c>
      <c r="M595" t="str">
        <f>IF([1]Allegations!H598="","",[1]Allegations!H598)</f>
        <v/>
      </c>
      <c r="N595" t="str">
        <f>IF([1]Allegations!I598="","",[1]Allegations!I598)</f>
        <v/>
      </c>
      <c r="O595" s="1" t="str">
        <f>IF([1]Allegations!J598="","",[1]Allegations!J598)</f>
        <v/>
      </c>
      <c r="P595" t="str">
        <f>IF([1]Allegations!N598="","",[1]Allegations!N598)</f>
        <v>No</v>
      </c>
      <c r="Q595" t="str">
        <f>IF([1]Allegations!O598="","",[1]Allegations!O598)</f>
        <v/>
      </c>
      <c r="R595" s="18" t="str">
        <f>IF(AND([1]Allegations!R598="",[1]Allegations!P598=""),"",IF(AND(NOT([1]Allegations!R598=""),[1]Allegations!P598=""),HYPERLINK([1]Allegations!R598),HYPERLINK([1]Allegations!P598)))</f>
        <v/>
      </c>
      <c r="S595" s="1" t="str">
        <f>IF([1]Allegations!Q598="","",[1]Allegations!Q598)</f>
        <v>None reported</v>
      </c>
      <c r="T595" t="str">
        <f t="shared" si="81"/>
        <v>x</v>
      </c>
      <c r="U595" t="str">
        <f t="shared" si="82"/>
        <v/>
      </c>
      <c r="V595" t="str">
        <f t="shared" si="83"/>
        <v/>
      </c>
      <c r="W595" t="str">
        <f t="shared" si="84"/>
        <v/>
      </c>
      <c r="X595" t="str">
        <f t="shared" si="85"/>
        <v/>
      </c>
      <c r="Y595" t="str">
        <f t="shared" si="86"/>
        <v/>
      </c>
      <c r="Z595" t="str">
        <f t="shared" si="87"/>
        <v/>
      </c>
      <c r="AA595" s="1" t="str">
        <f t="shared" si="88"/>
        <v/>
      </c>
      <c r="AB595" s="19" t="str">
        <f t="shared" si="89"/>
        <v>Technology, telecom &amp; electronics</v>
      </c>
    </row>
    <row r="596" spans="1:28" x14ac:dyDescent="0.25">
      <c r="A596" s="1">
        <f>[1]Allegations!V599</f>
        <v>2242</v>
      </c>
      <c r="B596" t="str">
        <f>IF([1]Allegations!S599="Location unknown","Location unknown",VLOOKUP([1]Allegations!S599,[1]!map_alpha2[#Data],2,FALSE))</f>
        <v>Qatar</v>
      </c>
      <c r="C596" s="17">
        <f>IF([1]Allegations!U599="","",[1]Allegations!U599)</f>
        <v>43952</v>
      </c>
      <c r="D596" s="18" t="str">
        <f>IF([1]Allegations!B599="","",HYPERLINK([1]Allegations!B599))</f>
        <v>https://www.business-humanrights.org/en/latest-news/the-cost-of-contagion-the-consequences-of-covid-19-for-migrant-workers-in-the-gulf-2/</v>
      </c>
      <c r="E596" t="str">
        <f>IF([1]Allegations!M599="","",[1]Allegations!M599)</f>
        <v>NGO</v>
      </c>
      <c r="F596" t="str">
        <f>IF([1]Allegations!L599="","",[1]Allegations!L599)</f>
        <v>Migrant &amp; immigrant workers (Unknown Number - Unknown Location - Cleaning &amp; maintenance)</v>
      </c>
      <c r="G596" t="str">
        <f>IF([1]Allegations!T599="","",[1]Allegations!T599)</f>
        <v>Number unknown</v>
      </c>
      <c r="H596" t="str">
        <f>IF([1]Allegations!X599="","",[1]Allegations!X599)</f>
        <v xml:space="preserve">In November 2020, NGO Equidem launched a report highlighting the impact of COVID-19 on migrant workers in Saudi Arabia, Qatar and UAE, based on 206 interviews with workers. In this case a worker reported she was made to sign a paper saying she was willing to be placed on unpaid leave. She reported that the company threatened her with the police if she did not sign the document.  Another or the same worker also told Equidem  “the last payment I received was QAR 100 ($25) as food allowance in February 2020. She said the manager told her that they could no longer pay workers because their contract was cancelled". p 77  </v>
      </c>
      <c r="I596" s="1" t="str">
        <f>IF([1]Allegations!K599="","",[1]Allegations!K599)</f>
        <v>Intimidation &amp; Threats;Non-payment of Wages;Unfair Dismissal</v>
      </c>
      <c r="J596" t="str">
        <f>IF([1]Allegations!C599="","",[1]Allegations!C599)</f>
        <v>Italiano Hospitality &amp; Cleaning (Employer)</v>
      </c>
      <c r="K596" t="str">
        <f>IF([1]Allegations!F599="","",[1]Allegations!F599)</f>
        <v>Cleaning &amp; maintenance;Hotel</v>
      </c>
      <c r="L596" t="str">
        <f>IF([1]Allegations!G599="","",[1]Allegations!G599)</f>
        <v/>
      </c>
      <c r="M596" t="str">
        <f>IF([1]Allegations!H599="","",[1]Allegations!H599)</f>
        <v/>
      </c>
      <c r="N596" t="str">
        <f>IF([1]Allegations!I599="","",[1]Allegations!I599)</f>
        <v/>
      </c>
      <c r="O596" s="1" t="str">
        <f>IF([1]Allegations!J599="","",[1]Allegations!J599)</f>
        <v/>
      </c>
      <c r="P596" t="str">
        <f>IF([1]Allegations!N599="","",[1]Allegations!N599)</f>
        <v>No</v>
      </c>
      <c r="Q596" t="str">
        <f>IF([1]Allegations!O599="","",[1]Allegations!O599)</f>
        <v/>
      </c>
      <c r="R596" s="18" t="str">
        <f>IF(AND([1]Allegations!R599="",[1]Allegations!P599=""),"",IF(AND(NOT([1]Allegations!R599=""),[1]Allegations!P599=""),HYPERLINK([1]Allegations!R599),HYPERLINK([1]Allegations!P599)))</f>
        <v/>
      </c>
      <c r="S596" s="1" t="str">
        <f>IF([1]Allegations!Q599="","",[1]Allegations!Q599)</f>
        <v>None reported</v>
      </c>
      <c r="T596" t="str">
        <f t="shared" si="81"/>
        <v>x</v>
      </c>
      <c r="U596" t="str">
        <f t="shared" si="82"/>
        <v/>
      </c>
      <c r="V596" t="str">
        <f t="shared" si="83"/>
        <v/>
      </c>
      <c r="W596" t="str">
        <f t="shared" si="84"/>
        <v/>
      </c>
      <c r="X596" t="str">
        <f t="shared" si="85"/>
        <v>x</v>
      </c>
      <c r="Y596" t="str">
        <f t="shared" si="86"/>
        <v/>
      </c>
      <c r="Z596" t="str">
        <f t="shared" si="87"/>
        <v/>
      </c>
      <c r="AA596" s="1" t="str">
        <f t="shared" si="88"/>
        <v/>
      </c>
      <c r="AB596" s="19" t="str">
        <f t="shared" si="89"/>
        <v>Cleaning &amp; maintenance;Hotel</v>
      </c>
    </row>
    <row r="597" spans="1:28" x14ac:dyDescent="0.25">
      <c r="A597" s="1">
        <f>[1]Allegations!V600</f>
        <v>2241</v>
      </c>
      <c r="B597" t="str">
        <f>IF([1]Allegations!S600="Location unknown","Location unknown",VLOOKUP([1]Allegations!S600,[1]!map_alpha2[#Data],2,FALSE))</f>
        <v>Saudi Arabia</v>
      </c>
      <c r="C597" s="17">
        <f>IF([1]Allegations!U600="","",[1]Allegations!U600)</f>
        <v>43983</v>
      </c>
      <c r="D597" s="18" t="str">
        <f>IF([1]Allegations!B600="","",HYPERLINK([1]Allegations!B600))</f>
        <v>https://www.business-humanrights.org/en/latest-news/the-cost-of-contagion-the-consequences-of-covid-19-for-migrant-workers-in-the-gulf-2/</v>
      </c>
      <c r="E597" t="str">
        <f>IF([1]Allegations!M600="","",[1]Allegations!M600)</f>
        <v>NGO</v>
      </c>
      <c r="F597" t="str">
        <f>IF([1]Allegations!L600="","",[1]Allegations!L600)</f>
        <v>Migrant &amp; immigrant workers (1 - PK - Construction)</v>
      </c>
      <c r="G597" t="str">
        <f>IF([1]Allegations!T600="","",[1]Allegations!T600)</f>
        <v>Number unknown</v>
      </c>
      <c r="H597" t="str">
        <f>IF([1]Allegations!X600="","",[1]Allegations!X600)</f>
        <v>In November 2020, NGO Equidem launched a report highlighting the impact of COVID-19 on migrant workers in Saudi Arabia, Qatar and UAE, based on 206 interviews with workers.
In one case, workers at Shirka Majmua Zayed Al Hassan Construction were allegedly made to sign to agree to contract terminations at any time. They received their salary late and were not paid for the time period they were not at work.</v>
      </c>
      <c r="I597" s="1" t="str">
        <f>IF([1]Allegations!K600="","",[1]Allegations!K600)</f>
        <v>Non-payment of Wages;Unfair Dismissal</v>
      </c>
      <c r="J597" t="str">
        <f>IF([1]Allegations!C600="","",[1]Allegations!C600)</f>
        <v>Shirka Majmua Zayed Al Hassan Construction (Employer)</v>
      </c>
      <c r="K597" t="str">
        <f>IF([1]Allegations!F600="","",[1]Allegations!F600)</f>
        <v>Construction</v>
      </c>
      <c r="L597" t="str">
        <f>IF([1]Allegations!G600="","",[1]Allegations!G600)</f>
        <v/>
      </c>
      <c r="M597" t="str">
        <f>IF([1]Allegations!H600="","",[1]Allegations!H600)</f>
        <v/>
      </c>
      <c r="N597" t="str">
        <f>IF([1]Allegations!I600="","",[1]Allegations!I600)</f>
        <v/>
      </c>
      <c r="O597" s="1" t="str">
        <f>IF([1]Allegations!J600="","",[1]Allegations!J600)</f>
        <v/>
      </c>
      <c r="P597" t="str">
        <f>IF([1]Allegations!N600="","",[1]Allegations!N600)</f>
        <v>No</v>
      </c>
      <c r="Q597" t="str">
        <f>IF([1]Allegations!O600="","",[1]Allegations!O600)</f>
        <v/>
      </c>
      <c r="R597" s="18" t="str">
        <f>IF(AND([1]Allegations!R600="",[1]Allegations!P600=""),"",IF(AND(NOT([1]Allegations!R600=""),[1]Allegations!P600=""),HYPERLINK([1]Allegations!R600),HYPERLINK([1]Allegations!P600)))</f>
        <v/>
      </c>
      <c r="S597" s="1" t="str">
        <f>IF([1]Allegations!Q600="","",[1]Allegations!Q600)</f>
        <v>None reported.</v>
      </c>
      <c r="T597" t="str">
        <f t="shared" si="81"/>
        <v>x</v>
      </c>
      <c r="U597" t="str">
        <f t="shared" si="82"/>
        <v/>
      </c>
      <c r="V597" t="str">
        <f t="shared" si="83"/>
        <v/>
      </c>
      <c r="W597" t="str">
        <f t="shared" si="84"/>
        <v/>
      </c>
      <c r="X597" t="str">
        <f t="shared" si="85"/>
        <v/>
      </c>
      <c r="Y597" t="str">
        <f t="shared" si="86"/>
        <v/>
      </c>
      <c r="Z597" t="str">
        <f t="shared" si="87"/>
        <v/>
      </c>
      <c r="AA597" s="1" t="str">
        <f t="shared" si="88"/>
        <v/>
      </c>
      <c r="AB597" s="19" t="str">
        <f t="shared" si="89"/>
        <v>Construction</v>
      </c>
    </row>
    <row r="598" spans="1:28" x14ac:dyDescent="0.25">
      <c r="A598" s="1">
        <f>[1]Allegations!V601</f>
        <v>2239</v>
      </c>
      <c r="B598" t="str">
        <f>IF([1]Allegations!S601="Location unknown","Location unknown",VLOOKUP([1]Allegations!S601,[1]!map_alpha2[#Data],2,FALSE))</f>
        <v>Saudi Arabia</v>
      </c>
      <c r="C598" s="17">
        <f>IF([1]Allegations!U601="","",[1]Allegations!U601)</f>
        <v>43922</v>
      </c>
      <c r="D598" s="18" t="str">
        <f>IF([1]Allegations!B601="","",HYPERLINK([1]Allegations!B601))</f>
        <v>https://www.business-humanrights.org/en/latest-news/the-cost-of-contagion-the-consequences-of-covid-19-for-migrant-workers-in-the-gulf-2/</v>
      </c>
      <c r="E598" t="str">
        <f>IF([1]Allegations!M601="","",[1]Allegations!M601)</f>
        <v>NGO</v>
      </c>
      <c r="F598" t="str">
        <f>IF([1]Allegations!L601="","",[1]Allegations!L601)</f>
        <v>Migrant &amp; immigrant workers (1 - IN - Real estate: General)</v>
      </c>
      <c r="G598" t="str">
        <f>IF([1]Allegations!T601="","",[1]Allegations!T601)</f>
        <v>Number unknown</v>
      </c>
      <c r="H598" t="str">
        <f>IF([1]Allegations!X601="","",[1]Allegations!X601)</f>
        <v xml:space="preserve">In November 2020, NGO Equidem launched a report highlighting the impact of COVID-19 on migrant workers in Saudi Arabia, Qatar and UAE, based on 206 interviews with workers.
A painter with real estate company Al-Sayyar reported that he and his co-workers had not received salaries for over two months prior to the first case of COVID-19 in Saudi Arabia (January 2020). He also told Equidem that the company did "not allow workers to be treated properly" and blamed the workers for the spread of the disease. Workers had to resort to buying medicines with their own money.
Another worker reported that "there is a crisis for food"; workers were told the company would provide food but the quality is poor.
</v>
      </c>
      <c r="I598" s="1" t="str">
        <f>IF([1]Allegations!K601="","",[1]Allegations!K601)</f>
        <v>Health: General (including workplace health &amp; safety);Non-payment of Wages;Right to food</v>
      </c>
      <c r="J598" t="str">
        <f>IF([1]Allegations!C601="","",[1]Allegations!C601)</f>
        <v>Al Sayyar (Employer)</v>
      </c>
      <c r="K598" t="str">
        <f>IF([1]Allegations!F601="","",[1]Allegations!F601)</f>
        <v>Construction</v>
      </c>
      <c r="L598" t="str">
        <f>IF([1]Allegations!G601="","",[1]Allegations!G601)</f>
        <v/>
      </c>
      <c r="M598" t="str">
        <f>IF([1]Allegations!H601="","",[1]Allegations!H601)</f>
        <v/>
      </c>
      <c r="N598" t="str">
        <f>IF([1]Allegations!I601="","",[1]Allegations!I601)</f>
        <v/>
      </c>
      <c r="O598" s="1" t="str">
        <f>IF([1]Allegations!J601="","",[1]Allegations!J601)</f>
        <v/>
      </c>
      <c r="P598" t="str">
        <f>IF([1]Allegations!N601="","",[1]Allegations!N601)</f>
        <v>No</v>
      </c>
      <c r="Q598" t="str">
        <f>IF([1]Allegations!O601="","",[1]Allegations!O601)</f>
        <v/>
      </c>
      <c r="R598" s="18" t="str">
        <f>IF(AND([1]Allegations!R601="",[1]Allegations!P601=""),"",IF(AND(NOT([1]Allegations!R601=""),[1]Allegations!P601=""),HYPERLINK([1]Allegations!R601),HYPERLINK([1]Allegations!P601)))</f>
        <v/>
      </c>
      <c r="S598" s="1" t="str">
        <f>IF([1]Allegations!Q601="","",[1]Allegations!Q601)</f>
        <v>None reported.</v>
      </c>
      <c r="T598" t="str">
        <f t="shared" si="81"/>
        <v>x</v>
      </c>
      <c r="U598" t="str">
        <f t="shared" si="82"/>
        <v/>
      </c>
      <c r="V598" t="str">
        <f t="shared" si="83"/>
        <v>x</v>
      </c>
      <c r="W598" t="str">
        <f t="shared" si="84"/>
        <v>x</v>
      </c>
      <c r="X598" t="str">
        <f t="shared" si="85"/>
        <v/>
      </c>
      <c r="Y598" t="str">
        <f t="shared" si="86"/>
        <v/>
      </c>
      <c r="Z598" t="str">
        <f t="shared" si="87"/>
        <v/>
      </c>
      <c r="AA598" s="1" t="str">
        <f t="shared" si="88"/>
        <v/>
      </c>
      <c r="AB598" s="19" t="str">
        <f t="shared" si="89"/>
        <v>Construction</v>
      </c>
    </row>
    <row r="599" spans="1:28" x14ac:dyDescent="0.25">
      <c r="A599" s="1">
        <f>[1]Allegations!V602</f>
        <v>2237</v>
      </c>
      <c r="B599" t="str">
        <f>IF([1]Allegations!S602="Location unknown","Location unknown",VLOOKUP([1]Allegations!S602,[1]!map_alpha2[#Data],2,FALSE))</f>
        <v>Qatar</v>
      </c>
      <c r="C599" s="17">
        <f>IF([1]Allegations!U602="","",[1]Allegations!U602)</f>
        <v>43891</v>
      </c>
      <c r="D599" s="18" t="str">
        <f>IF([1]Allegations!B602="","",HYPERLINK([1]Allegations!B602))</f>
        <v>https://www.business-humanrights.org/en/latest-news/the-cost-of-contagion-the-consequences-of-covid-19-for-migrant-workers-in-the-gulf-2/</v>
      </c>
      <c r="E599" t="str">
        <f>IF([1]Allegations!M602="","",[1]Allegations!M602)</f>
        <v>NGO</v>
      </c>
      <c r="F599" t="str">
        <f>IF([1]Allegations!L602="","",[1]Allegations!L602)</f>
        <v>Migrant &amp; immigrant workers (Unknown Number - Unknown Location - Cleaning &amp; maintenance)</v>
      </c>
      <c r="G599">
        <f>IF([1]Allegations!T602="","",[1]Allegations!T602)</f>
        <v>1</v>
      </c>
      <c r="H599" t="str">
        <f>IF([1]Allegations!X602="","",[1]Allegations!X602)</f>
        <v>In November 2020, NGO Equidem launched a report highlighting the impact of COVID-19 on migrant workers in Saudi Arabia, Qatar and UAE, based on 206 interviews with workers.  In this case a worker said he had not been paid since March 2020 and was worried about supporting his family back home.</v>
      </c>
      <c r="I599" s="1" t="str">
        <f>IF([1]Allegations!K602="","",[1]Allegations!K602)</f>
        <v>Non-payment of Wages</v>
      </c>
      <c r="J599" t="str">
        <f>IF([1]Allegations!C602="","",[1]Allegations!C602)</f>
        <v>Manforce Trading &amp; Contracting (Employer)</v>
      </c>
      <c r="K599" t="str">
        <f>IF([1]Allegations!F602="","",[1]Allegations!F602)</f>
        <v>Recruitment agencies</v>
      </c>
      <c r="L599" t="str">
        <f>IF([1]Allegations!G602="","",[1]Allegations!G602)</f>
        <v/>
      </c>
      <c r="M599" t="str">
        <f>IF([1]Allegations!H602="","",[1]Allegations!H602)</f>
        <v/>
      </c>
      <c r="N599" t="str">
        <f>IF([1]Allegations!I602="","",[1]Allegations!I602)</f>
        <v/>
      </c>
      <c r="O599" s="1" t="str">
        <f>IF([1]Allegations!J602="","",[1]Allegations!J602)</f>
        <v/>
      </c>
      <c r="P599" t="str">
        <f>IF([1]Allegations!N602="","",[1]Allegations!N602)</f>
        <v>No</v>
      </c>
      <c r="Q599" t="str">
        <f>IF([1]Allegations!O602="","",[1]Allegations!O602)</f>
        <v/>
      </c>
      <c r="R599" s="18" t="str">
        <f>IF(AND([1]Allegations!R602="",[1]Allegations!P602=""),"",IF(AND(NOT([1]Allegations!R602=""),[1]Allegations!P602=""),HYPERLINK([1]Allegations!R602),HYPERLINK([1]Allegations!P602)))</f>
        <v/>
      </c>
      <c r="S599" s="1" t="str">
        <f>IF([1]Allegations!Q602="","",[1]Allegations!Q602)</f>
        <v>None reported</v>
      </c>
      <c r="T599" t="str">
        <f t="shared" si="81"/>
        <v>x</v>
      </c>
      <c r="U599" t="str">
        <f t="shared" si="82"/>
        <v/>
      </c>
      <c r="V599" t="str">
        <f t="shared" si="83"/>
        <v/>
      </c>
      <c r="W599" t="str">
        <f t="shared" si="84"/>
        <v/>
      </c>
      <c r="X599" t="str">
        <f t="shared" si="85"/>
        <v/>
      </c>
      <c r="Y599" t="str">
        <f t="shared" si="86"/>
        <v/>
      </c>
      <c r="Z599" t="str">
        <f t="shared" si="87"/>
        <v/>
      </c>
      <c r="AA599" s="1" t="str">
        <f t="shared" si="88"/>
        <v/>
      </c>
      <c r="AB599" s="19" t="str">
        <f t="shared" si="89"/>
        <v>Recruitment agencies</v>
      </c>
    </row>
    <row r="600" spans="1:28" x14ac:dyDescent="0.25">
      <c r="A600" s="1">
        <f>[1]Allegations!V603</f>
        <v>2228</v>
      </c>
      <c r="B600" t="str">
        <f>IF([1]Allegations!S603="Location unknown","Location unknown",VLOOKUP([1]Allegations!S603,[1]!map_alpha2[#Data],2,FALSE))</f>
        <v>Saudi Arabia</v>
      </c>
      <c r="C600" s="17">
        <f>IF([1]Allegations!U603="","",[1]Allegations!U603)</f>
        <v>43922</v>
      </c>
      <c r="D600" s="18" t="str">
        <f>IF([1]Allegations!B603="","",HYPERLINK([1]Allegations!B603))</f>
        <v>https://www.business-humanrights.org/en/latest-news/the-cost-of-contagion-the-consequences-of-covid-19-for-migrant-workers-in-the-gulf-2/</v>
      </c>
      <c r="E600" t="str">
        <f>IF([1]Allegations!M603="","",[1]Allegations!M603)</f>
        <v>NGO</v>
      </c>
      <c r="F600" t="str">
        <f>IF([1]Allegations!L603="","",[1]Allegations!L603)</f>
        <v>Migrant &amp; immigrant workers (1 - Unknown Location - Construction)</v>
      </c>
      <c r="G600" t="str">
        <f>IF([1]Allegations!T603="","",[1]Allegations!T603)</f>
        <v>Number unknown</v>
      </c>
      <c r="H600" t="str">
        <f>IF([1]Allegations!X603="","",[1]Allegations!X603)</f>
        <v>In November 2020, NGO Equidem launched a report highlighting the impact of COVID-19 on migrant workers in Saudi Arabia, Qatar and UAE, based on 206 interviews with workers.
A driver with Mansour Al Mosaid Group reported that employees were forced to agree to salary cuts of 30% permitted by changes to labour law under COVID-19, but only with employees' permission. While the worker provided accommodation the money that they provide for food was reportedly insufficient.</v>
      </c>
      <c r="I600" s="1" t="str">
        <f>IF([1]Allegations!K603="","",[1]Allegations!K603)</f>
        <v>Right to food</v>
      </c>
      <c r="J600" t="str">
        <f>IF([1]Allegations!C603="","",[1]Allegations!C603)</f>
        <v>Mansour Al Mosaid (Employer)</v>
      </c>
      <c r="K600" t="str">
        <f>IF([1]Allegations!F603="","",[1]Allegations!F603)</f>
        <v>Construction &amp; building materials: General;Pharmaceutical;Security companies;Storage;Technology, telecom &amp; electronics;Tourism;Transport: General</v>
      </c>
      <c r="L600" t="str">
        <f>IF([1]Allegations!G603="","",[1]Allegations!G603)</f>
        <v/>
      </c>
      <c r="M600" t="str">
        <f>IF([1]Allegations!H603="","",[1]Allegations!H603)</f>
        <v/>
      </c>
      <c r="N600" t="str">
        <f>IF([1]Allegations!I603="","",[1]Allegations!I603)</f>
        <v/>
      </c>
      <c r="O600" s="1" t="str">
        <f>IF([1]Allegations!J603="","",[1]Allegations!J603)</f>
        <v/>
      </c>
      <c r="P600" t="str">
        <f>IF([1]Allegations!N603="","",[1]Allegations!N603)</f>
        <v>No</v>
      </c>
      <c r="Q600" t="str">
        <f>IF([1]Allegations!O603="","",[1]Allegations!O603)</f>
        <v/>
      </c>
      <c r="R600" s="18" t="str">
        <f>IF(AND([1]Allegations!R603="",[1]Allegations!P603=""),"",IF(AND(NOT([1]Allegations!R603=""),[1]Allegations!P603=""),HYPERLINK([1]Allegations!R603),HYPERLINK([1]Allegations!P603)))</f>
        <v/>
      </c>
      <c r="S600" s="1" t="str">
        <f>IF([1]Allegations!Q603="","",[1]Allegations!Q603)</f>
        <v>None reported.</v>
      </c>
      <c r="T600" t="str">
        <f t="shared" si="81"/>
        <v/>
      </c>
      <c r="U600" t="str">
        <f t="shared" si="82"/>
        <v/>
      </c>
      <c r="V600" t="str">
        <f t="shared" si="83"/>
        <v/>
      </c>
      <c r="W600" t="str">
        <f t="shared" si="84"/>
        <v>x</v>
      </c>
      <c r="X600" t="str">
        <f t="shared" si="85"/>
        <v/>
      </c>
      <c r="Y600" t="str">
        <f t="shared" si="86"/>
        <v/>
      </c>
      <c r="Z600" t="str">
        <f t="shared" si="87"/>
        <v/>
      </c>
      <c r="AA600" s="1" t="str">
        <f t="shared" si="88"/>
        <v/>
      </c>
      <c r="AB600" s="19" t="str">
        <f t="shared" si="89"/>
        <v>Construction &amp; building materials: General;Pharmaceutical;Security companies;Storage;Technology, telecom &amp; electronics;Tourism;Transport: General</v>
      </c>
    </row>
    <row r="601" spans="1:28" x14ac:dyDescent="0.25">
      <c r="A601" s="1">
        <f>[1]Allegations!V604</f>
        <v>2227</v>
      </c>
      <c r="B601" t="str">
        <f>IF([1]Allegations!S604="Location unknown","Location unknown",VLOOKUP([1]Allegations!S604,[1]!map_alpha2[#Data],2,FALSE))</f>
        <v>Saudi Arabia</v>
      </c>
      <c r="C601" s="17">
        <f>IF([1]Allegations!U604="","",[1]Allegations!U604)</f>
        <v>43891</v>
      </c>
      <c r="D601" s="18" t="str">
        <f>IF([1]Allegations!B604="","",HYPERLINK([1]Allegations!B604))</f>
        <v>https://www.business-humanrights.org/en/latest-news/the-cost-of-contagion-the-consequences-of-covid-19-for-migrant-workers-in-the-gulf-2/</v>
      </c>
      <c r="E601" t="str">
        <f>IF([1]Allegations!M604="","",[1]Allegations!M604)</f>
        <v>NGO</v>
      </c>
      <c r="F601" t="str">
        <f>IF([1]Allegations!L604="","",[1]Allegations!L604)</f>
        <v>Migrant &amp; immigrant workers (1 - BD - Construction)</v>
      </c>
      <c r="G601" t="str">
        <f>IF([1]Allegations!T604="","",[1]Allegations!T604)</f>
        <v>Number unknown</v>
      </c>
      <c r="H601" t="str">
        <f>IF([1]Allegations!X604="","",[1]Allegations!X604)</f>
        <v>In November 2020, NGO Equidem launched a report highlighting the impact of COVID-19 on migrant workers in Saudi Arabia, Qatar and UAE, based on 206 interviews with workers.
A filing clerk with Al Sharif Group Holding reported the company had not informed employees of changes to their salary as per changes to labour law in the context of COVID. At the time of writing they had not received payment since the start of the lockdown.
He also reported that the company had not communicated anything relating to COVID-19 or treatment options with employees.</v>
      </c>
      <c r="I601" s="1" t="str">
        <f>IF([1]Allegations!K604="","",[1]Allegations!K604)</f>
        <v>Health: General (including workplace health &amp; safety);Non-payment of Wages</v>
      </c>
      <c r="J601" t="str">
        <f>IF([1]Allegations!C604="","",[1]Allegations!C604)</f>
        <v>Al Sharif (Employer)</v>
      </c>
      <c r="K601" t="str">
        <f>IF([1]Allegations!F604="","",[1]Allegations!F604)</f>
        <v>Energy</v>
      </c>
      <c r="L601" t="str">
        <f>IF([1]Allegations!G604="","",[1]Allegations!G604)</f>
        <v/>
      </c>
      <c r="M601" t="str">
        <f>IF([1]Allegations!H604="","",[1]Allegations!H604)</f>
        <v/>
      </c>
      <c r="N601" t="str">
        <f>IF([1]Allegations!I604="","",[1]Allegations!I604)</f>
        <v/>
      </c>
      <c r="O601" s="1" t="str">
        <f>IF([1]Allegations!J604="","",[1]Allegations!J604)</f>
        <v/>
      </c>
      <c r="P601" t="str">
        <f>IF([1]Allegations!N604="","",[1]Allegations!N604)</f>
        <v>No</v>
      </c>
      <c r="Q601" t="str">
        <f>IF([1]Allegations!O604="","",[1]Allegations!O604)</f>
        <v/>
      </c>
      <c r="R601" s="18" t="str">
        <f>IF(AND([1]Allegations!R604="",[1]Allegations!P604=""),"",IF(AND(NOT([1]Allegations!R604=""),[1]Allegations!P604=""),HYPERLINK([1]Allegations!R604),HYPERLINK([1]Allegations!P604)))</f>
        <v/>
      </c>
      <c r="S601" s="1" t="str">
        <f>IF([1]Allegations!Q604="","",[1]Allegations!Q604)</f>
        <v>None reported.</v>
      </c>
      <c r="T601" t="str">
        <f t="shared" si="81"/>
        <v>x</v>
      </c>
      <c r="U601" t="str">
        <f t="shared" si="82"/>
        <v/>
      </c>
      <c r="V601" t="str">
        <f t="shared" si="83"/>
        <v>x</v>
      </c>
      <c r="W601" t="str">
        <f t="shared" si="84"/>
        <v/>
      </c>
      <c r="X601" t="str">
        <f t="shared" si="85"/>
        <v/>
      </c>
      <c r="Y601" t="str">
        <f t="shared" si="86"/>
        <v/>
      </c>
      <c r="Z601" t="str">
        <f t="shared" si="87"/>
        <v/>
      </c>
      <c r="AA601" s="1" t="str">
        <f t="shared" si="88"/>
        <v/>
      </c>
      <c r="AB601" s="19" t="str">
        <f t="shared" si="89"/>
        <v>Energy</v>
      </c>
    </row>
    <row r="602" spans="1:28" x14ac:dyDescent="0.25">
      <c r="A602" s="1">
        <f>[1]Allegations!V605</f>
        <v>2226</v>
      </c>
      <c r="B602" t="str">
        <f>IF([1]Allegations!S605="Location unknown","Location unknown",VLOOKUP([1]Allegations!S605,[1]!map_alpha2[#Data],2,FALSE))</f>
        <v>Qatar</v>
      </c>
      <c r="C602" s="17">
        <f>IF([1]Allegations!U605="","",[1]Allegations!U605)</f>
        <v>43922</v>
      </c>
      <c r="D602" s="18" t="str">
        <f>IF([1]Allegations!B605="","",HYPERLINK([1]Allegations!B605))</f>
        <v>https://www.business-humanrights.org/en/latest-news/the-cost-of-contagion-the-consequences-of-covid-19-for-migrant-workers-in-the-gulf-2/</v>
      </c>
      <c r="E602" t="str">
        <f>IF([1]Allegations!M605="","",[1]Allegations!M605)</f>
        <v>NGO</v>
      </c>
      <c r="F602" t="str">
        <f>IF([1]Allegations!L605="","",[1]Allegations!L605)</f>
        <v>Migrant &amp; immigrant workers (Unknown Number - Africa - Health care)</v>
      </c>
      <c r="G602" t="str">
        <f>IF([1]Allegations!T605="","",[1]Allegations!T605)</f>
        <v>Number unknown</v>
      </c>
      <c r="H602" t="str">
        <f>IF([1]Allegations!X605="","",[1]Allegations!X605)</f>
        <v>In November 2020, NGO Equidem launched a report highlighting the impact of COVID-19 on migrant workers in Saudi Arabia, Qatar and UAE, based on 206 interviews with workers.
In this case a Kenyan medical engineer at Swan Global reported not recieving his salary from his employer and states many workers have this issue.</v>
      </c>
      <c r="I602" s="1" t="str">
        <f>IF([1]Allegations!K605="","",[1]Allegations!K605)</f>
        <v>Non-payment of Wages</v>
      </c>
      <c r="J602" t="str">
        <f>IF([1]Allegations!C605="","",[1]Allegations!C605)</f>
        <v>Swan Global (Employer)</v>
      </c>
      <c r="K602" t="str">
        <f>IF([1]Allegations!F605="","",[1]Allegations!F605)</f>
        <v>Recruitment agencies</v>
      </c>
      <c r="L602" t="str">
        <f>IF([1]Allegations!G605="","",[1]Allegations!G605)</f>
        <v/>
      </c>
      <c r="M602" t="str">
        <f>IF([1]Allegations!H605="","",[1]Allegations!H605)</f>
        <v/>
      </c>
      <c r="N602" t="str">
        <f>IF([1]Allegations!I605="","",[1]Allegations!I605)</f>
        <v/>
      </c>
      <c r="O602" s="1" t="str">
        <f>IF([1]Allegations!J605="","",[1]Allegations!J605)</f>
        <v/>
      </c>
      <c r="P602" t="str">
        <f>IF([1]Allegations!N605="","",[1]Allegations!N605)</f>
        <v>No</v>
      </c>
      <c r="Q602" t="str">
        <f>IF([1]Allegations!O605="","",[1]Allegations!O605)</f>
        <v/>
      </c>
      <c r="R602" s="18" t="str">
        <f>IF(AND([1]Allegations!R605="",[1]Allegations!P605=""),"",IF(AND(NOT([1]Allegations!R605=""),[1]Allegations!P605=""),HYPERLINK([1]Allegations!R605),HYPERLINK([1]Allegations!P605)))</f>
        <v/>
      </c>
      <c r="S602" s="1" t="str">
        <f>IF([1]Allegations!Q605="","",[1]Allegations!Q605)</f>
        <v>None reported</v>
      </c>
      <c r="T602" t="str">
        <f t="shared" si="81"/>
        <v>x</v>
      </c>
      <c r="U602" t="str">
        <f t="shared" si="82"/>
        <v/>
      </c>
      <c r="V602" t="str">
        <f t="shared" si="83"/>
        <v/>
      </c>
      <c r="W602" t="str">
        <f t="shared" si="84"/>
        <v/>
      </c>
      <c r="X602" t="str">
        <f t="shared" si="85"/>
        <v/>
      </c>
      <c r="Y602" t="str">
        <f t="shared" si="86"/>
        <v/>
      </c>
      <c r="Z602" t="str">
        <f t="shared" si="87"/>
        <v/>
      </c>
      <c r="AA602" s="1" t="str">
        <f t="shared" si="88"/>
        <v/>
      </c>
      <c r="AB602" s="19" t="str">
        <f t="shared" si="89"/>
        <v>Recruitment agencies</v>
      </c>
    </row>
    <row r="603" spans="1:28" x14ac:dyDescent="0.25">
      <c r="A603" s="1">
        <f>[1]Allegations!V606</f>
        <v>2225</v>
      </c>
      <c r="B603" t="str">
        <f>IF([1]Allegations!S606="Location unknown","Location unknown",VLOOKUP([1]Allegations!S606,[1]!map_alpha2[#Data],2,FALSE))</f>
        <v>Saudi Arabia</v>
      </c>
      <c r="C603" s="17">
        <f>IF([1]Allegations!U606="","",[1]Allegations!U606)</f>
        <v>43891</v>
      </c>
      <c r="D603" s="18" t="str">
        <f>IF([1]Allegations!B606="","",HYPERLINK([1]Allegations!B606))</f>
        <v>https://www.business-humanrights.org/en/latest-news/the-cost-of-contagion-the-consequences-of-covid-19-for-migrant-workers-in-the-gulf-2/</v>
      </c>
      <c r="E603" t="str">
        <f>IF([1]Allegations!M606="","",[1]Allegations!M606)</f>
        <v>NGO</v>
      </c>
      <c r="F603" t="str">
        <f>IF([1]Allegations!L606="","",[1]Allegations!L606)</f>
        <v>Migrant &amp; immigrant workers (1 - NP - Food &amp; beverage)</v>
      </c>
      <c r="G603" t="str">
        <f>IF([1]Allegations!T606="","",[1]Allegations!T606)</f>
        <v>Number unknown</v>
      </c>
      <c r="H603" t="str">
        <f>IF([1]Allegations!X606="","",[1]Allegations!X606)</f>
        <v xml:space="preserve">In November 2020, NGO Equidem launched a report highlighting the impact of COVID-19 on migrant workers in Saudi Arabia, Qatar and UAE, based on 206 interviews with workers.
In this case a Nepalese worker at Basamh Trading Co. described that his employer had not discussed option for altering his conditions of employment as per COVID labour directives. </v>
      </c>
      <c r="I603" s="1" t="str">
        <f>IF([1]Allegations!K606="","",[1]Allegations!K606)</f>
        <v>Contract Substitution</v>
      </c>
      <c r="J603" t="str">
        <f>IF([1]Allegations!C606="","",[1]Allegations!C606)</f>
        <v>Basamh Trading Co. (Employer)</v>
      </c>
      <c r="K603" t="str">
        <f>IF([1]Allegations!F606="","",[1]Allegations!F606)</f>
        <v>Consumer products/retail: General;Retail</v>
      </c>
      <c r="L603" t="str">
        <f>IF([1]Allegations!G606="","",[1]Allegations!G606)</f>
        <v/>
      </c>
      <c r="M603" t="str">
        <f>IF([1]Allegations!H606="","",[1]Allegations!H606)</f>
        <v/>
      </c>
      <c r="N603" t="str">
        <f>IF([1]Allegations!I606="","",[1]Allegations!I606)</f>
        <v/>
      </c>
      <c r="O603" s="1" t="str">
        <f>IF([1]Allegations!J606="","",[1]Allegations!J606)</f>
        <v/>
      </c>
      <c r="P603" t="str">
        <f>IF([1]Allegations!N606="","",[1]Allegations!N606)</f>
        <v>No</v>
      </c>
      <c r="Q603" t="str">
        <f>IF([1]Allegations!O606="","",[1]Allegations!O606)</f>
        <v/>
      </c>
      <c r="R603" s="18" t="str">
        <f>IF(AND([1]Allegations!R606="",[1]Allegations!P606=""),"",IF(AND(NOT([1]Allegations!R606=""),[1]Allegations!P606=""),HYPERLINK([1]Allegations!R606),HYPERLINK([1]Allegations!P606)))</f>
        <v/>
      </c>
      <c r="S603" s="1" t="str">
        <f>IF([1]Allegations!Q606="","",[1]Allegations!Q606)</f>
        <v>None reported.</v>
      </c>
      <c r="T603" t="str">
        <f t="shared" si="81"/>
        <v>x</v>
      </c>
      <c r="U603" t="str">
        <f t="shared" si="82"/>
        <v/>
      </c>
      <c r="V603" t="str">
        <f t="shared" si="83"/>
        <v/>
      </c>
      <c r="W603" t="str">
        <f t="shared" si="84"/>
        <v/>
      </c>
      <c r="X603" t="str">
        <f t="shared" si="85"/>
        <v/>
      </c>
      <c r="Y603" t="str">
        <f t="shared" si="86"/>
        <v/>
      </c>
      <c r="Z603" t="str">
        <f t="shared" si="87"/>
        <v/>
      </c>
      <c r="AA603" s="1" t="str">
        <f t="shared" si="88"/>
        <v/>
      </c>
      <c r="AB603" s="19" t="str">
        <f t="shared" si="89"/>
        <v>Consumer products/retail: General;Retail</v>
      </c>
    </row>
    <row r="604" spans="1:28" x14ac:dyDescent="0.25">
      <c r="A604" s="1">
        <f>[1]Allegations!V607</f>
        <v>2222</v>
      </c>
      <c r="B604" t="str">
        <f>IF([1]Allegations!S607="Location unknown","Location unknown",VLOOKUP([1]Allegations!S607,[1]!map_alpha2[#Data],2,FALSE))</f>
        <v>Saudi Arabia</v>
      </c>
      <c r="C604" s="17">
        <f>IF([1]Allegations!U607="","",[1]Allegations!U607)</f>
        <v>44113</v>
      </c>
      <c r="D604" s="18" t="str">
        <f>IF([1]Allegations!B607="","",HYPERLINK([1]Allegations!B607))</f>
        <v>https://www.business-humanrights.org/en/latest-news/philippines-domestic-worker-wins-case-against-recruitment-agency-employers-following-abuse-in-saudi-arabia/</v>
      </c>
      <c r="E604" t="str">
        <f>IF([1]Allegations!M607="","",[1]Allegations!M607)</f>
        <v>News outlet</v>
      </c>
      <c r="F604" t="str">
        <f>IF([1]Allegations!L607="","",[1]Allegations!L607)</f>
        <v>Migrant &amp; immigrant workers (1 - PH - Domestic worker agencies)</v>
      </c>
      <c r="G604">
        <f>IF([1]Allegations!T607="","",[1]Allegations!T607)</f>
        <v>1</v>
      </c>
      <c r="H604" t="str">
        <f>IF([1]Allegations!X607="","",[1]Allegations!X607)</f>
        <v>A Filipino domestic worker who had been sexually harrassed and maltreated by her employers in Saudi Arabia took her case to the Supreme Court in the Philippines. She was also filing for illegal dismissal.</v>
      </c>
      <c r="I604" s="1" t="str">
        <f>IF([1]Allegations!K607="","",[1]Allegations!K607)</f>
        <v>Beatings &amp; violence;Injuries;Intimidation &amp; Threats;Non-payment of Wages;Unfair Dismissal</v>
      </c>
      <c r="J604" t="str">
        <f>IF([1]Allegations!C607="","",[1]Allegations!C607)</f>
        <v>First Step Manpower (Employer)</v>
      </c>
      <c r="K604" t="str">
        <f>IF([1]Allegations!F607="","",[1]Allegations!F607)</f>
        <v>Recruitment agencies</v>
      </c>
      <c r="L604" t="str">
        <f>IF([1]Allegations!G607="","",[1]Allegations!G607)</f>
        <v/>
      </c>
      <c r="M604" t="str">
        <f>IF([1]Allegations!H607="","",[1]Allegations!H607)</f>
        <v/>
      </c>
      <c r="N604" t="str">
        <f>IF([1]Allegations!I607="","",[1]Allegations!I607)</f>
        <v/>
      </c>
      <c r="O604" s="1" t="str">
        <f>IF([1]Allegations!J607="","",[1]Allegations!J607)</f>
        <v/>
      </c>
      <c r="P604" t="str">
        <f>IF([1]Allegations!N607="","",[1]Allegations!N607)</f>
        <v>No</v>
      </c>
      <c r="Q604" t="str">
        <f>IF([1]Allegations!O607="","",[1]Allegations!O607)</f>
        <v/>
      </c>
      <c r="R604" s="18" t="str">
        <f>IF(AND([1]Allegations!R607="",[1]Allegations!P607=""),"",IF(AND(NOT([1]Allegations!R607=""),[1]Allegations!P607=""),HYPERLINK([1]Allegations!R607),HYPERLINK([1]Allegations!P607)))</f>
        <v/>
      </c>
      <c r="S604" s="1" t="str">
        <f>IF([1]Allegations!Q607="","",[1]Allegations!Q607)</f>
        <v>The Supreme Court found the worker had been constructively dismissed and ruled her employers and the recruitment agency who had placed her owed unpaid wages for the portion of her contract remaining, damages, attorney's fees and an interest on the total remuneration.</v>
      </c>
      <c r="T604" t="str">
        <f t="shared" si="81"/>
        <v>x</v>
      </c>
      <c r="U604" t="str">
        <f t="shared" si="82"/>
        <v/>
      </c>
      <c r="V604" t="str">
        <f t="shared" si="83"/>
        <v/>
      </c>
      <c r="W604" t="str">
        <f t="shared" si="84"/>
        <v/>
      </c>
      <c r="X604" t="str">
        <f t="shared" si="85"/>
        <v>x</v>
      </c>
      <c r="Y604" t="str">
        <f t="shared" si="86"/>
        <v/>
      </c>
      <c r="Z604" t="str">
        <f t="shared" si="87"/>
        <v>x</v>
      </c>
      <c r="AA604" s="1" t="str">
        <f t="shared" si="88"/>
        <v/>
      </c>
      <c r="AB604" s="19" t="str">
        <f t="shared" si="89"/>
        <v>Recruitment agencies</v>
      </c>
    </row>
    <row r="605" spans="1:28" x14ac:dyDescent="0.25">
      <c r="A605" s="1">
        <f>[1]Allegations!V608</f>
        <v>2216</v>
      </c>
      <c r="B605" t="str">
        <f>IF([1]Allegations!S608="Location unknown","Location unknown",VLOOKUP([1]Allegations!S608,[1]!map_alpha2[#Data],2,FALSE))</f>
        <v>United Arab Emirates</v>
      </c>
      <c r="C605" s="17">
        <f>IF([1]Allegations!U608="","",[1]Allegations!U608)</f>
        <v>44113</v>
      </c>
      <c r="D605" s="18" t="str">
        <f>IF([1]Allegations!B608="","",HYPERLINK([1]Allegations!B608))</f>
        <v>https://www.business-humanrights.org/en/latest-news/uae-migrant-workers-dependent-on-charitable-food-housing-as-job-losses-homelessness-soar-amid-covid-19/</v>
      </c>
      <c r="E605" t="str">
        <f>IF([1]Allegations!M608="","",[1]Allegations!M608)</f>
        <v>News outlet</v>
      </c>
      <c r="F605" t="str">
        <f>IF([1]Allegations!L608="","",[1]Allegations!L608)</f>
        <v>Migrant &amp; immigrant workers (1 - NG - Unknown Sector)</v>
      </c>
      <c r="G605">
        <f>IF([1]Allegations!T608="","",[1]Allegations!T608)</f>
        <v>1</v>
      </c>
      <c r="H605" t="str">
        <f>IF([1]Allegations!X608="","",[1]Allegations!X608)</f>
        <v>In October 2020, The Telegraph reported on the high levels of homelessness in the United Arab Emirates following the COVID-19 pandemic and accompanying economic downturn in the country. Among other cases was that of a Nigerian employee who was sleeping in Dubai's Satwa Park in August after his company failed to pay his salary for three months.</v>
      </c>
      <c r="I605" s="1" t="str">
        <f>IF([1]Allegations!K608="","",[1]Allegations!K608)</f>
        <v>Non-payment of Wages;Precarious/unsuitable living conditions</v>
      </c>
      <c r="J605" t="str">
        <f>IF([1]Allegations!C608="","",[1]Allegations!C608)</f>
        <v/>
      </c>
      <c r="K605" t="str">
        <f>IF([1]Allegations!F608="","",[1]Allegations!F608)</f>
        <v/>
      </c>
      <c r="L605" t="str">
        <f>IF([1]Allegations!G608="","",[1]Allegations!G608)</f>
        <v/>
      </c>
      <c r="M605" t="str">
        <f>IF([1]Allegations!H608="","",[1]Allegations!H608)</f>
        <v/>
      </c>
      <c r="N605" t="str">
        <f>IF([1]Allegations!I608="","",[1]Allegations!I608)</f>
        <v/>
      </c>
      <c r="O605" s="1" t="str">
        <f>IF([1]Allegations!J608="","",[1]Allegations!J608)</f>
        <v>Not Reported (Employer - Sector not reported/applicable)</v>
      </c>
      <c r="P605" t="str">
        <f>IF([1]Allegations!N608="","",[1]Allegations!N608)</f>
        <v>No</v>
      </c>
      <c r="Q605" t="str">
        <f>IF([1]Allegations!O608="","",[1]Allegations!O608)</f>
        <v/>
      </c>
      <c r="R605" s="18" t="str">
        <f>IF(AND([1]Allegations!R608="",[1]Allegations!P608=""),"",IF(AND(NOT([1]Allegations!R608=""),[1]Allegations!P608=""),HYPERLINK([1]Allegations!R608),HYPERLINK([1]Allegations!P608)))</f>
        <v/>
      </c>
      <c r="S605" s="1" t="str">
        <f>IF([1]Allegations!Q608="","",[1]Allegations!Q608)</f>
        <v>The man was part of a group who had been moved from where they had been sleeping outside their consulate to the Satwa Park. At the time of reporting the worker had been repatriated after an airfare donor paid for his ticket home.</v>
      </c>
      <c r="T605" t="str">
        <f t="shared" si="81"/>
        <v>x</v>
      </c>
      <c r="U605" t="str">
        <f t="shared" si="82"/>
        <v/>
      </c>
      <c r="V605" t="str">
        <f t="shared" si="83"/>
        <v/>
      </c>
      <c r="W605" t="str">
        <f t="shared" si="84"/>
        <v>x</v>
      </c>
      <c r="X605" t="str">
        <f t="shared" si="85"/>
        <v/>
      </c>
      <c r="Y605" t="str">
        <f t="shared" si="86"/>
        <v/>
      </c>
      <c r="Z605" t="str">
        <f t="shared" si="87"/>
        <v/>
      </c>
      <c r="AA605" s="1" t="str">
        <f t="shared" si="88"/>
        <v/>
      </c>
      <c r="AB605" s="19" t="str">
        <f t="shared" si="89"/>
        <v>Sector not reported/applicable</v>
      </c>
    </row>
    <row r="606" spans="1:28" x14ac:dyDescent="0.25">
      <c r="A606" s="1">
        <f>[1]Allegations!V609</f>
        <v>2215</v>
      </c>
      <c r="B606" t="str">
        <f>IF([1]Allegations!S609="Location unknown","Location unknown",VLOOKUP([1]Allegations!S609,[1]!map_alpha2[#Data],2,FALSE))</f>
        <v>United Arab Emirates</v>
      </c>
      <c r="C606" s="17">
        <f>IF([1]Allegations!U609="","",[1]Allegations!U609)</f>
        <v>44113</v>
      </c>
      <c r="D606" s="18" t="str">
        <f>IF([1]Allegations!B609="","",HYPERLINK([1]Allegations!B609))</f>
        <v>https://www.business-humanrights.org/en/latest-news/uae-migrant-workers-dependent-on-charitable-food-housing-as-job-losses-homelessness-soar-amid-covid-19/</v>
      </c>
      <c r="E606" t="str">
        <f>IF([1]Allegations!M609="","",[1]Allegations!M609)</f>
        <v>News outlet</v>
      </c>
      <c r="F606" t="str">
        <f>IF([1]Allegations!L609="","",[1]Allegations!L609)</f>
        <v>Migrant &amp; immigrant workers (200 - Unknown Location - Unknown Sector)</v>
      </c>
      <c r="G606">
        <f>IF([1]Allegations!T609="","",[1]Allegations!T609)</f>
        <v>200</v>
      </c>
      <c r="H606" t="str">
        <f>IF([1]Allegations!X609="","",[1]Allegations!X609)</f>
        <v>In October 2020, The Telegraph reported on the high levels of homelessness in the United Arab Emirates following the COVID-19 pandemic and accompanying economic downturn in the country. Among the cases reported was one of a group of 200 labourers in a camp. They employer had been in jail since August 2019 and most had not been paid for months.</v>
      </c>
      <c r="I606" s="1" t="str">
        <f>IF([1]Allegations!K609="","",[1]Allegations!K609)</f>
        <v>Non-payment of Wages;Right to food</v>
      </c>
      <c r="J606" t="str">
        <f>IF([1]Allegations!C609="","",[1]Allegations!C609)</f>
        <v/>
      </c>
      <c r="K606" t="str">
        <f>IF([1]Allegations!F609="","",[1]Allegations!F609)</f>
        <v/>
      </c>
      <c r="L606" t="str">
        <f>IF([1]Allegations!G609="","",[1]Allegations!G609)</f>
        <v/>
      </c>
      <c r="M606" t="str">
        <f>IF([1]Allegations!H609="","",[1]Allegations!H609)</f>
        <v/>
      </c>
      <c r="N606" t="str">
        <f>IF([1]Allegations!I609="","",[1]Allegations!I609)</f>
        <v/>
      </c>
      <c r="O606" s="1" t="str">
        <f>IF([1]Allegations!J609="","",[1]Allegations!J609)</f>
        <v>Not Reported (Employer - Sector not reported/applicable)</v>
      </c>
      <c r="P606" t="str">
        <f>IF([1]Allegations!N609="","",[1]Allegations!N609)</f>
        <v>No</v>
      </c>
      <c r="Q606" t="str">
        <f>IF([1]Allegations!O609="","",[1]Allegations!O609)</f>
        <v/>
      </c>
      <c r="R606" s="18" t="str">
        <f>IF(AND([1]Allegations!R609="",[1]Allegations!P609=""),"",IF(AND(NOT([1]Allegations!R609=""),[1]Allegations!P609=""),HYPERLINK([1]Allegations!R609),HYPERLINK([1]Allegations!P609)))</f>
        <v/>
      </c>
      <c r="S606" s="1" t="str">
        <f>IF([1]Allegations!Q609="","",[1]Allegations!Q609)</f>
        <v>The 200 men were being supported by volunteers supplying food.</v>
      </c>
      <c r="T606" t="str">
        <f t="shared" si="81"/>
        <v>x</v>
      </c>
      <c r="U606" t="str">
        <f t="shared" si="82"/>
        <v/>
      </c>
      <c r="V606" t="str">
        <f t="shared" si="83"/>
        <v/>
      </c>
      <c r="W606" t="str">
        <f t="shared" si="84"/>
        <v>x</v>
      </c>
      <c r="X606" t="str">
        <f t="shared" si="85"/>
        <v/>
      </c>
      <c r="Y606" t="str">
        <f t="shared" si="86"/>
        <v/>
      </c>
      <c r="Z606" t="str">
        <f t="shared" si="87"/>
        <v/>
      </c>
      <c r="AA606" s="1" t="str">
        <f t="shared" si="88"/>
        <v/>
      </c>
      <c r="AB606" s="19" t="str">
        <f t="shared" si="89"/>
        <v>Sector not reported/applicable</v>
      </c>
    </row>
    <row r="607" spans="1:28" x14ac:dyDescent="0.25">
      <c r="A607" s="1">
        <f>[1]Allegations!V610</f>
        <v>2214</v>
      </c>
      <c r="B607" t="str">
        <f>IF([1]Allegations!S610="Location unknown","Location unknown",VLOOKUP([1]Allegations!S610,[1]!map_alpha2[#Data],2,FALSE))</f>
        <v>United Arab Emirates</v>
      </c>
      <c r="C607" s="17">
        <f>IF([1]Allegations!U610="","",[1]Allegations!U610)</f>
        <v>44113</v>
      </c>
      <c r="D607" s="18" t="str">
        <f>IF([1]Allegations!B610="","",HYPERLINK([1]Allegations!B610))</f>
        <v>https://www.business-humanrights.org/en/latest-news/uae-migrant-workers-dependent-on-charitable-food-housing-as-job-losses-homelessness-soar-amid-covid-19/</v>
      </c>
      <c r="E607" t="str">
        <f>IF([1]Allegations!M610="","",[1]Allegations!M610)</f>
        <v>News outlet</v>
      </c>
      <c r="F607" t="str">
        <f>IF([1]Allegations!L610="","",[1]Allegations!L610)</f>
        <v>Migrant &amp; immigrant workers (1 - LK - Unknown Sector)</v>
      </c>
      <c r="G607">
        <f>IF([1]Allegations!T610="","",[1]Allegations!T610)</f>
        <v>1</v>
      </c>
      <c r="H607" t="str">
        <f>IF([1]Allegations!X610="","",[1]Allegations!X610)</f>
        <v>In October 2020, The Telegraph reported on the high levels of homelessness in the United Arab Emirates following the COVID-19 pandemic and accompanying economic downturn in the country. Among other cases described in the article was that of a Sri Lankan office employee for a Dubai company who lost his job in July, and had his visa and accommodation terminated, rendering him homeless.</v>
      </c>
      <c r="I607" s="1" t="str">
        <f>IF([1]Allegations!K610="","",[1]Allegations!K610)</f>
        <v>Failing to renew visas;Precarious/unsuitable living conditions</v>
      </c>
      <c r="J607" t="str">
        <f>IF([1]Allegations!C610="","",[1]Allegations!C610)</f>
        <v/>
      </c>
      <c r="K607" t="str">
        <f>IF([1]Allegations!F610="","",[1]Allegations!F610)</f>
        <v/>
      </c>
      <c r="L607" t="str">
        <f>IF([1]Allegations!G610="","",[1]Allegations!G610)</f>
        <v/>
      </c>
      <c r="M607" t="str">
        <f>IF([1]Allegations!H610="","",[1]Allegations!H610)</f>
        <v/>
      </c>
      <c r="N607" t="str">
        <f>IF([1]Allegations!I610="","",[1]Allegations!I610)</f>
        <v/>
      </c>
      <c r="O607" s="1" t="str">
        <f>IF([1]Allegations!J610="","",[1]Allegations!J610)</f>
        <v>Not Reported (Employer - Sector not reported/applicable)</v>
      </c>
      <c r="P607" t="str">
        <f>IF([1]Allegations!N610="","",[1]Allegations!N610)</f>
        <v>No</v>
      </c>
      <c r="Q607" t="str">
        <f>IF([1]Allegations!O610="","",[1]Allegations!O610)</f>
        <v/>
      </c>
      <c r="R607" s="18" t="str">
        <f>IF(AND([1]Allegations!R610="",[1]Allegations!P610=""),"",IF(AND(NOT([1]Allegations!R610=""),[1]Allegations!P610=""),HYPERLINK([1]Allegations!R610),HYPERLINK([1]Allegations!P610)))</f>
        <v/>
      </c>
      <c r="S607" s="1" t="str">
        <f>IF([1]Allegations!Q610="","",[1]Allegations!Q610)</f>
        <v>None reported.</v>
      </c>
      <c r="T607" t="str">
        <f t="shared" si="81"/>
        <v/>
      </c>
      <c r="U607" t="str">
        <f t="shared" si="82"/>
        <v>x</v>
      </c>
      <c r="V607" t="str">
        <f t="shared" si="83"/>
        <v/>
      </c>
      <c r="W607" t="str">
        <f t="shared" si="84"/>
        <v>x</v>
      </c>
      <c r="X607" t="str">
        <f t="shared" si="85"/>
        <v/>
      </c>
      <c r="Y607" t="str">
        <f t="shared" si="86"/>
        <v/>
      </c>
      <c r="Z607" t="str">
        <f t="shared" si="87"/>
        <v/>
      </c>
      <c r="AA607" s="1" t="str">
        <f t="shared" si="88"/>
        <v/>
      </c>
      <c r="AB607" s="19" t="str">
        <f t="shared" si="89"/>
        <v>Sector not reported/applicable</v>
      </c>
    </row>
    <row r="608" spans="1:28" x14ac:dyDescent="0.25">
      <c r="A608" s="1">
        <f>[1]Allegations!V611</f>
        <v>2211</v>
      </c>
      <c r="B608" t="str">
        <f>IF([1]Allegations!S611="Location unknown","Location unknown",VLOOKUP([1]Allegations!S611,[1]!map_alpha2[#Data],2,FALSE))</f>
        <v>United Arab Emirates</v>
      </c>
      <c r="C608" s="17">
        <f>IF([1]Allegations!U611="","",[1]Allegations!U611)</f>
        <v>44109</v>
      </c>
      <c r="D608" s="18" t="str">
        <f>IF([1]Allegations!B611="","",HYPERLINK([1]Allegations!B611))</f>
        <v>https://www.business-humanrights.org/en/latest-news/uae-migrant-worker-receives-compensation-following-arbitrary-dismissal/</v>
      </c>
      <c r="E608" t="str">
        <f>IF([1]Allegations!M611="","",[1]Allegations!M611)</f>
        <v>News outlet</v>
      </c>
      <c r="F608" t="str">
        <f>IF([1]Allegations!L611="","",[1]Allegations!L611)</f>
        <v>Migrant &amp; immigrant workers (1 - Unknown Location - Unknown Sector)</v>
      </c>
      <c r="G608">
        <f>IF([1]Allegations!T611="","",[1]Allegations!T611)</f>
        <v>1</v>
      </c>
      <c r="H608" t="str">
        <f>IF([1]Allegations!X611="","",[1]Allegations!X611)</f>
        <v>A migrant worker alleged unpaid wages, end-of-service benefits, annual leave and overtime allowance against his employer, against whom he also brought a case of unfair dismissal.</v>
      </c>
      <c r="I608" s="1" t="str">
        <f>IF([1]Allegations!K611="","",[1]Allegations!K611)</f>
        <v>Non-payment of Wages;Unfair Dismissal</v>
      </c>
      <c r="J608" t="str">
        <f>IF([1]Allegations!C611="","",[1]Allegations!C611)</f>
        <v/>
      </c>
      <c r="K608" t="str">
        <f>IF([1]Allegations!F611="","",[1]Allegations!F611)</f>
        <v/>
      </c>
      <c r="L608" t="str">
        <f>IF([1]Allegations!G611="","",[1]Allegations!G611)</f>
        <v/>
      </c>
      <c r="M608" t="str">
        <f>IF([1]Allegations!H611="","",[1]Allegations!H611)</f>
        <v/>
      </c>
      <c r="N608" t="str">
        <f>IF([1]Allegations!I611="","",[1]Allegations!I611)</f>
        <v/>
      </c>
      <c r="O608" s="1" t="str">
        <f>IF([1]Allegations!J611="","",[1]Allegations!J611)</f>
        <v>Not Reported (Employer - Sector not reported/applicable)</v>
      </c>
      <c r="P608" t="str">
        <f>IF([1]Allegations!N611="","",[1]Allegations!N611)</f>
        <v>No</v>
      </c>
      <c r="Q608" t="str">
        <f>IF([1]Allegations!O611="","",[1]Allegations!O611)</f>
        <v/>
      </c>
      <c r="R608" s="18" t="str">
        <f>IF(AND([1]Allegations!R611="",[1]Allegations!P611=""),"",IF(AND(NOT([1]Allegations!R611=""),[1]Allegations!P611=""),HYPERLINK([1]Allegations!R611),HYPERLINK([1]Allegations!P611)))</f>
        <v/>
      </c>
      <c r="S608" s="1" t="str">
        <f>IF([1]Allegations!Q611="","",[1]Allegations!Q611)</f>
        <v>The worker won his labour case, receiving unpaid wages, gratuity and compensation.</v>
      </c>
      <c r="T608" t="str">
        <f t="shared" si="81"/>
        <v>x</v>
      </c>
      <c r="U608" t="str">
        <f t="shared" si="82"/>
        <v/>
      </c>
      <c r="V608" t="str">
        <f t="shared" si="83"/>
        <v/>
      </c>
      <c r="W608" t="str">
        <f t="shared" si="84"/>
        <v/>
      </c>
      <c r="X608" t="str">
        <f t="shared" si="85"/>
        <v/>
      </c>
      <c r="Y608" t="str">
        <f t="shared" si="86"/>
        <v/>
      </c>
      <c r="Z608" t="str">
        <f t="shared" si="87"/>
        <v/>
      </c>
      <c r="AA608" s="1" t="str">
        <f t="shared" si="88"/>
        <v/>
      </c>
      <c r="AB608" s="19" t="str">
        <f t="shared" si="89"/>
        <v>Sector not reported/applicable</v>
      </c>
    </row>
    <row r="609" spans="1:28" x14ac:dyDescent="0.25">
      <c r="A609" s="1">
        <f>[1]Allegations!V612</f>
        <v>2209</v>
      </c>
      <c r="B609" t="str">
        <f>IF([1]Allegations!S612="Location unknown","Location unknown",VLOOKUP([1]Allegations!S612,[1]!map_alpha2[#Data],2,FALSE))</f>
        <v>United Arab Emirates</v>
      </c>
      <c r="C609" s="17">
        <f>IF([1]Allegations!U612="","",[1]Allegations!U612)</f>
        <v>44099</v>
      </c>
      <c r="D609" s="18" t="str">
        <f>IF([1]Allegations!B612="","",HYPERLINK([1]Allegations!B612))</f>
        <v>https://www.business-humanrights.org/en/latest-news/indian-worker-returns-from-uae-14-years-after-co-failed-to-pay-accident-compensation/</v>
      </c>
      <c r="E609" t="str">
        <f>IF([1]Allegations!M612="","",[1]Allegations!M612)</f>
        <v>News outlet</v>
      </c>
      <c r="F609" t="str">
        <f>IF([1]Allegations!L612="","",[1]Allegations!L612)</f>
        <v>Migrant &amp; immigrant workers (1 - IN - Unknown Sector)</v>
      </c>
      <c r="G609">
        <f>IF([1]Allegations!T612="","",[1]Allegations!T612)</f>
        <v>1</v>
      </c>
      <c r="H609" t="str">
        <f>IF([1]Allegations!X612="","",[1]Allegations!X612)</f>
        <v>An Indian worker was repatriated from the UAE in September 20202, after being away for 14 years. Soon after arriving in the UAE, the worker was injured in a company vehicle but did not receive compensation from the company. He hired a lawyer who took his passport. He survived by doing odd jobs and managed to obtain an outpass to leave the UAE, but could not afford the flight ticket.</v>
      </c>
      <c r="I609" s="1" t="str">
        <f>IF([1]Allegations!K612="","",[1]Allegations!K612)</f>
        <v>Health: General (including workplace health &amp; safety);Injuries;Non-payment of Wages;Precarious/unsuitable living conditions;Withholding Passports</v>
      </c>
      <c r="J609" t="str">
        <f>IF([1]Allegations!C612="","",[1]Allegations!C612)</f>
        <v/>
      </c>
      <c r="K609" t="str">
        <f>IF([1]Allegations!F612="","",[1]Allegations!F612)</f>
        <v/>
      </c>
      <c r="L609" t="str">
        <f>IF([1]Allegations!G612="","",[1]Allegations!G612)</f>
        <v/>
      </c>
      <c r="M609" t="str">
        <f>IF([1]Allegations!H612="","",[1]Allegations!H612)</f>
        <v/>
      </c>
      <c r="N609" t="str">
        <f>IF([1]Allegations!I612="","",[1]Allegations!I612)</f>
        <v/>
      </c>
      <c r="O609" s="1" t="str">
        <f>IF([1]Allegations!J612="","",[1]Allegations!J612)</f>
        <v>Not Reported (Employer - Sector not reported/applicable)</v>
      </c>
      <c r="P609" t="str">
        <f>IF([1]Allegations!N612="","",[1]Allegations!N612)</f>
        <v>No</v>
      </c>
      <c r="Q609" t="str">
        <f>IF([1]Allegations!O612="","",[1]Allegations!O612)</f>
        <v/>
      </c>
      <c r="R609" s="18" t="str">
        <f>IF(AND([1]Allegations!R612="",[1]Allegations!P612=""),"",IF(AND(NOT([1]Allegations!R612=""),[1]Allegations!P612=""),HYPERLINK([1]Allegations!R612),HYPERLINK([1]Allegations!P612)))</f>
        <v/>
      </c>
      <c r="S609" s="1" t="str">
        <f>IF([1]Allegations!Q612="","",[1]Allegations!Q612)</f>
        <v>The worker was helped by a social worker who stated he was "struggling for accommodation" and dependent on aid from other workers. His over stay fines were cleared and she bought him a flight ticket.</v>
      </c>
      <c r="T609" t="str">
        <f t="shared" si="81"/>
        <v>x</v>
      </c>
      <c r="U609" t="str">
        <f t="shared" si="82"/>
        <v>x</v>
      </c>
      <c r="V609" t="str">
        <f t="shared" si="83"/>
        <v>x</v>
      </c>
      <c r="W609" t="str">
        <f t="shared" si="84"/>
        <v>x</v>
      </c>
      <c r="X609" t="str">
        <f t="shared" si="85"/>
        <v/>
      </c>
      <c r="Y609" t="str">
        <f t="shared" si="86"/>
        <v/>
      </c>
      <c r="Z609" t="str">
        <f t="shared" si="87"/>
        <v>x</v>
      </c>
      <c r="AA609" s="1" t="str">
        <f t="shared" si="88"/>
        <v/>
      </c>
      <c r="AB609" s="19" t="str">
        <f t="shared" si="89"/>
        <v>Sector not reported/applicable</v>
      </c>
    </row>
    <row r="610" spans="1:28" x14ac:dyDescent="0.25">
      <c r="A610" s="1">
        <f>[1]Allegations!V613</f>
        <v>2206</v>
      </c>
      <c r="B610" t="str">
        <f>IF([1]Allegations!S613="Location unknown","Location unknown",VLOOKUP([1]Allegations!S613,[1]!map_alpha2[#Data],2,FALSE))</f>
        <v>United Arab Emirates</v>
      </c>
      <c r="C610" s="17">
        <f>IF([1]Allegations!U613="","",[1]Allegations!U613)</f>
        <v>44082</v>
      </c>
      <c r="D610" s="18" t="str">
        <f>IF([1]Allegations!B613="","",HYPERLINK([1]Allegations!B613))</f>
        <v>https://www.business-humanrights.org/en/latest-news/uae-alleged-unethical-recruitment-unpaid-wages-among-tranguard-workers-returned-home-amid-covid-19-incl-co-statement/</v>
      </c>
      <c r="E610" t="str">
        <f>IF([1]Allegations!M613="","",[1]Allegations!M613)</f>
        <v>NGO</v>
      </c>
      <c r="F610" t="str">
        <f>IF([1]Allegations!L613="","",[1]Allegations!L613)</f>
        <v>Migrant &amp; immigrant workers (400 - NP - Unknown Sector)</v>
      </c>
      <c r="G610">
        <f>IF([1]Allegations!T613="","",[1]Allegations!T613)</f>
        <v>400</v>
      </c>
      <c r="H610" t="str">
        <f>IF([1]Allegations!X613="","",[1]Allegations!X613)</f>
        <v>In September 2020, Migrant-Rights.org reported on a case of a worker who alleged that his recruitment agency had sent him abroad to work as a cleaner for a basic salary of AED800; he ended up working in a factory for Flexi Management Co. for a basic salary of AED650. He had paid extortionate recruitment fees and had taken a loan. The company employed 400 Nepalis.</v>
      </c>
      <c r="I610" s="1" t="str">
        <f>IF([1]Allegations!K613="","",[1]Allegations!K613)</f>
        <v>Contract Substitution;Non-payment of Wages;Recruitment Fees;Right to food</v>
      </c>
      <c r="J610" t="str">
        <f>IF([1]Allegations!C613="","",[1]Allegations!C613)</f>
        <v>Flexi Management Co. (Unknown);MV Human Resources (Unknown)</v>
      </c>
      <c r="K610" t="str">
        <f>IF([1]Allegations!F613="","",[1]Allegations!F613)</f>
        <v>Recruitment agencies</v>
      </c>
      <c r="L610" t="str">
        <f>IF([1]Allegations!G613="","",[1]Allegations!G613)</f>
        <v/>
      </c>
      <c r="M610" t="str">
        <f>IF([1]Allegations!H613="","",[1]Allegations!H613)</f>
        <v/>
      </c>
      <c r="N610" t="str">
        <f>IF([1]Allegations!I613="","",[1]Allegations!I613)</f>
        <v/>
      </c>
      <c r="O610" s="1" t="str">
        <f>IF([1]Allegations!J613="","",[1]Allegations!J613)</f>
        <v/>
      </c>
      <c r="P610" t="str">
        <f>IF([1]Allegations!N613="","",[1]Allegations!N613)</f>
        <v>No</v>
      </c>
      <c r="Q610" t="str">
        <f>IF([1]Allegations!O613="","",[1]Allegations!O613)</f>
        <v/>
      </c>
      <c r="R610" s="18" t="str">
        <f>IF(AND([1]Allegations!R613="",[1]Allegations!P613=""),"",IF(AND(NOT([1]Allegations!R613=""),[1]Allegations!P613=""),HYPERLINK([1]Allegations!R613),HYPERLINK([1]Allegations!P613)))</f>
        <v/>
      </c>
      <c r="S610" s="1" t="str">
        <f>IF([1]Allegations!Q613="","",[1]Allegations!Q613)</f>
        <v>None reported.</v>
      </c>
      <c r="T610" t="str">
        <f t="shared" si="81"/>
        <v>x</v>
      </c>
      <c r="U610" t="str">
        <f t="shared" si="82"/>
        <v/>
      </c>
      <c r="V610" t="str">
        <f t="shared" si="83"/>
        <v/>
      </c>
      <c r="W610" t="str">
        <f t="shared" si="84"/>
        <v>x</v>
      </c>
      <c r="X610" t="str">
        <f t="shared" si="85"/>
        <v/>
      </c>
      <c r="Y610" t="str">
        <f t="shared" si="86"/>
        <v/>
      </c>
      <c r="Z610" t="str">
        <f t="shared" si="87"/>
        <v/>
      </c>
      <c r="AA610" s="1" t="str">
        <f t="shared" si="88"/>
        <v/>
      </c>
      <c r="AB610" s="19" t="str">
        <f t="shared" si="89"/>
        <v>Recruitment agencies</v>
      </c>
    </row>
    <row r="611" spans="1:28" x14ac:dyDescent="0.25">
      <c r="A611" s="1">
        <f>[1]Allegations!V614</f>
        <v>2202</v>
      </c>
      <c r="B611" t="str">
        <f>IF([1]Allegations!S614="Location unknown","Location unknown",VLOOKUP([1]Allegations!S614,[1]!map_alpha2[#Data],2,FALSE))</f>
        <v>United Arab Emirates</v>
      </c>
      <c r="C611" s="17">
        <f>IF([1]Allegations!U614="","",[1]Allegations!U614)</f>
        <v>44085</v>
      </c>
      <c r="D611" s="18" t="str">
        <f>IF([1]Allegations!B614="","",HYPERLINK([1]Allegations!B614))</f>
        <v>https://www.business-humanrights.org/en/latest-news/india-cos-govt-failing-gulf-returnees-who-face-wage-theft-quarantine-fees/</v>
      </c>
      <c r="E611" t="str">
        <f>IF([1]Allegations!M614="","",[1]Allegations!M614)</f>
        <v>News outlet</v>
      </c>
      <c r="F611" t="str">
        <f>IF([1]Allegations!L614="","",[1]Allegations!L614)</f>
        <v>Migrant &amp; immigrant workers (1 - IN - Unknown Sector)</v>
      </c>
      <c r="G611">
        <f>IF([1]Allegations!T614="","",[1]Allegations!T614)</f>
        <v>1</v>
      </c>
      <c r="H611" t="str">
        <f>IF([1]Allegations!X614="","",[1]Allegations!X614)</f>
        <v>In September 2020, VICE reported on the experience of returning Gulf workers to South India amid the COVID-19 disruption. In one case a worker's claims to 10 months of unpaid wages predated the pandemic. The manager allegedly neither paid the wages nor granted the worker's request for leave.</v>
      </c>
      <c r="I611" s="1" t="str">
        <f>IF([1]Allegations!K614="","",[1]Allegations!K614)</f>
        <v>Non-payment of Wages;Restricted Mobility</v>
      </c>
      <c r="J611" t="str">
        <f>IF([1]Allegations!C614="","",[1]Allegations!C614)</f>
        <v/>
      </c>
      <c r="K611" t="str">
        <f>IF([1]Allegations!F614="","",[1]Allegations!F614)</f>
        <v/>
      </c>
      <c r="L611" t="str">
        <f>IF([1]Allegations!G614="","",[1]Allegations!G614)</f>
        <v/>
      </c>
      <c r="M611" t="str">
        <f>IF([1]Allegations!H614="","",[1]Allegations!H614)</f>
        <v/>
      </c>
      <c r="N611" t="str">
        <f>IF([1]Allegations!I614="","",[1]Allegations!I614)</f>
        <v/>
      </c>
      <c r="O611" s="1" t="str">
        <f>IF([1]Allegations!J614="","",[1]Allegations!J614)</f>
        <v>Not Reported (Employer - Sector not reported/applicable)</v>
      </c>
      <c r="P611" t="str">
        <f>IF([1]Allegations!N614="","",[1]Allegations!N614)</f>
        <v>No</v>
      </c>
      <c r="Q611" t="str">
        <f>IF([1]Allegations!O614="","",[1]Allegations!O614)</f>
        <v/>
      </c>
      <c r="R611" s="18" t="str">
        <f>IF(AND([1]Allegations!R614="",[1]Allegations!P614=""),"",IF(AND(NOT([1]Allegations!R614=""),[1]Allegations!P614=""),HYPERLINK([1]Allegations!R614),HYPERLINK([1]Allegations!P614)))</f>
        <v/>
      </c>
      <c r="S611" s="1" t="str">
        <f>IF([1]Allegations!Q614="","",[1]Allegations!Q614)</f>
        <v>The worker cancelled his visa and returned home, but was still owed wages at the time of writing.</v>
      </c>
      <c r="T611" t="str">
        <f t="shared" si="81"/>
        <v>x</v>
      </c>
      <c r="U611" t="str">
        <f t="shared" si="82"/>
        <v>x</v>
      </c>
      <c r="V611" t="str">
        <f t="shared" si="83"/>
        <v/>
      </c>
      <c r="W611" t="str">
        <f t="shared" si="84"/>
        <v/>
      </c>
      <c r="X611" t="str">
        <f t="shared" si="85"/>
        <v/>
      </c>
      <c r="Y611" t="str">
        <f t="shared" si="86"/>
        <v/>
      </c>
      <c r="Z611" t="str">
        <f t="shared" si="87"/>
        <v/>
      </c>
      <c r="AA611" s="1" t="str">
        <f t="shared" si="88"/>
        <v/>
      </c>
      <c r="AB611" s="19" t="str">
        <f t="shared" si="89"/>
        <v>Sector not reported/applicable</v>
      </c>
    </row>
    <row r="612" spans="1:28" x14ac:dyDescent="0.25">
      <c r="A612" s="1">
        <f>[1]Allegations!V615</f>
        <v>2154</v>
      </c>
      <c r="B612" t="str">
        <f>IF([1]Allegations!S615="Location unknown","Location unknown",VLOOKUP([1]Allegations!S615,[1]!map_alpha2[#Data],2,FALSE))</f>
        <v>United Arab Emirates</v>
      </c>
      <c r="C612" s="17">
        <f>IF([1]Allegations!U615="","",[1]Allegations!U615)</f>
        <v>44052</v>
      </c>
      <c r="D612" s="18" t="str">
        <f>IF([1]Allegations!B615="","",HYPERLINK([1]Allegations!B615))</f>
        <v>https://www.business-humanrights.org/en/latest-news/indian-workers-return-from-the-uae-without-wages-after-employer-fails-to-release-documents-or-pay/</v>
      </c>
      <c r="E612" t="str">
        <f>IF([1]Allegations!M615="","",[1]Allegations!M615)</f>
        <v>News outlet</v>
      </c>
      <c r="F612" t="str">
        <f>IF([1]Allegations!L615="","",[1]Allegations!L615)</f>
        <v>Migrant &amp; immigrant workers (5 - IN - Unknown Sector)</v>
      </c>
      <c r="G612">
        <f>IF([1]Allegations!T615="","",[1]Allegations!T615)</f>
        <v>5</v>
      </c>
      <c r="H612" t="str">
        <f>IF([1]Allegations!X615="","",[1]Allegations!X615)</f>
        <v>In August 2020, the Tribune India reported of a case of five returned Punjabi workers from Dubai. They had taken loans to go to Dubai for employment, but returned without wages after the company employing them refused to release either their visa documentation or their salaries.</v>
      </c>
      <c r="I612" s="1" t="str">
        <f>IF([1]Allegations!K615="","",[1]Allegations!K615)</f>
        <v>Failing to renew visas;Non-payment of Wages;Restricted Mobility</v>
      </c>
      <c r="J612" t="str">
        <f>IF([1]Allegations!C615="","",[1]Allegations!C615)</f>
        <v/>
      </c>
      <c r="K612" t="str">
        <f>IF([1]Allegations!F615="","",[1]Allegations!F615)</f>
        <v/>
      </c>
      <c r="L612" t="str">
        <f>IF([1]Allegations!G615="","",[1]Allegations!G615)</f>
        <v/>
      </c>
      <c r="M612" t="str">
        <f>IF([1]Allegations!H615="","",[1]Allegations!H615)</f>
        <v/>
      </c>
      <c r="N612" t="str">
        <f>IF([1]Allegations!I615="","",[1]Allegations!I615)</f>
        <v/>
      </c>
      <c r="O612" s="1" t="str">
        <f>IF([1]Allegations!J615="","",[1]Allegations!J615)</f>
        <v>Not Reported (Employer - Sector not reported/applicable)</v>
      </c>
      <c r="P612" t="str">
        <f>IF([1]Allegations!N615="","",[1]Allegations!N615)</f>
        <v>No</v>
      </c>
      <c r="Q612" t="str">
        <f>IF([1]Allegations!O615="","",[1]Allegations!O615)</f>
        <v/>
      </c>
      <c r="R612" s="18" t="str">
        <f>IF(AND([1]Allegations!R615="",[1]Allegations!P615=""),"",IF(AND(NOT([1]Allegations!R615=""),[1]Allegations!P615=""),HYPERLINK([1]Allegations!R615),HYPERLINK([1]Allegations!P615)))</f>
        <v/>
      </c>
      <c r="S612" s="1" t="str">
        <f>IF([1]Allegations!Q615="","",[1]Allegations!Q615)</f>
        <v>The article reports that the case had gone to a labour court and the workers "struggl[ed] for almost eight month to get their money", yet were unable to do so through the court. They were repatriated with the help of a Dubai-based businessman in July 2020.</v>
      </c>
      <c r="T612" t="str">
        <f t="shared" si="81"/>
        <v>x</v>
      </c>
      <c r="U612" t="str">
        <f t="shared" si="82"/>
        <v>x</v>
      </c>
      <c r="V612" t="str">
        <f t="shared" si="83"/>
        <v/>
      </c>
      <c r="W612" t="str">
        <f t="shared" si="84"/>
        <v/>
      </c>
      <c r="X612" t="str">
        <f t="shared" si="85"/>
        <v/>
      </c>
      <c r="Y612" t="str">
        <f t="shared" si="86"/>
        <v/>
      </c>
      <c r="Z612" t="str">
        <f t="shared" si="87"/>
        <v/>
      </c>
      <c r="AA612" s="1" t="str">
        <f t="shared" si="88"/>
        <v/>
      </c>
      <c r="AB612" s="19" t="str">
        <f t="shared" si="89"/>
        <v>Sector not reported/applicable</v>
      </c>
    </row>
    <row r="613" spans="1:28" x14ac:dyDescent="0.25">
      <c r="A613" s="1">
        <f>[1]Allegations!V616</f>
        <v>2145</v>
      </c>
      <c r="B613" t="str">
        <f>IF([1]Allegations!S616="Location unknown","Location unknown",VLOOKUP([1]Allegations!S616,[1]!map_alpha2[#Data],2,FALSE))</f>
        <v>Saudi Arabia</v>
      </c>
      <c r="C613" s="17">
        <f>IF([1]Allegations!U616="","",[1]Allegations!U616)</f>
        <v>43985</v>
      </c>
      <c r="D613" s="18" t="str">
        <f>IF([1]Allegations!B616="","",HYPERLINK([1]Allegations!B616))</f>
        <v>https://www.business-humanrights.org/en/latest-news/saudi-arabia-outsourced-indian-workers-left-unpaid-for-three-months-stranded-dependent-on-food-aid/</v>
      </c>
      <c r="E613" t="str">
        <f>IF([1]Allegations!M616="","",[1]Allegations!M616)</f>
        <v>News outlet</v>
      </c>
      <c r="F613" t="str">
        <f>IF([1]Allegations!L616="","",[1]Allegations!L616)</f>
        <v>Migrant &amp; immigrant workers (9 - IN - Unknown Sector)</v>
      </c>
      <c r="G613">
        <f>IF([1]Allegations!T616="","",[1]Allegations!T616)</f>
        <v>9</v>
      </c>
      <c r="H613" t="str">
        <f>IF([1]Allegations!X616="","",[1]Allegations!X616)</f>
        <v>In June 2020, the Times of India reported that nine Indian workers who had gone to work for a company in Saudi Arabia four months previous, were now homeless, stranded, dependent on charitable aid and had not been paid for three months salary. 
They said that when they arrived in Saudi Arabia the work requirement was different from that they had been told by an agent. The original company sent them to work for a second company which closed without paying the workers' salaries. The original employer then also closed, asking the workers to leave its premises for a nearby camp. The workers were left homeless after the camp owner evicted them when they had not been paid rent.</v>
      </c>
      <c r="I613" s="1" t="str">
        <f>IF([1]Allegations!K616="","",[1]Allegations!K616)</f>
        <v>Contract Substitution;Non-payment of Wages;Precarious/unsuitable living conditions;Right to food</v>
      </c>
      <c r="J613" t="str">
        <f>IF([1]Allegations!C616="","",[1]Allegations!C616)</f>
        <v/>
      </c>
      <c r="K613" t="str">
        <f>IF([1]Allegations!F616="","",[1]Allegations!F616)</f>
        <v/>
      </c>
      <c r="L613" t="str">
        <f>IF([1]Allegations!G616="","",[1]Allegations!G616)</f>
        <v/>
      </c>
      <c r="M613" t="str">
        <f>IF([1]Allegations!H616="","",[1]Allegations!H616)</f>
        <v/>
      </c>
      <c r="N613" t="str">
        <f>IF([1]Allegations!I616="","",[1]Allegations!I616)</f>
        <v/>
      </c>
      <c r="O613" s="1" t="str">
        <f>IF([1]Allegations!J616="","",[1]Allegations!J616)</f>
        <v>Not Reported (Employer - Sector not reported/applicable)</v>
      </c>
      <c r="P613" t="str">
        <f>IF([1]Allegations!N616="","",[1]Allegations!N616)</f>
        <v>No</v>
      </c>
      <c r="Q613" t="str">
        <f>IF([1]Allegations!O616="","",[1]Allegations!O616)</f>
        <v/>
      </c>
      <c r="R613" s="18" t="str">
        <f>IF(AND([1]Allegations!R616="",[1]Allegations!P616=""),"",IF(AND(NOT([1]Allegations!R616=""),[1]Allegations!P616=""),HYPERLINK([1]Allegations!R616),HYPERLINK([1]Allegations!P616)))</f>
        <v/>
      </c>
      <c r="S613" s="1" t="str">
        <f>IF([1]Allegations!Q616="","",[1]Allegations!Q616)</f>
        <v>The workers appealed for help via a social media video. A representative of charitable organisations Pravasi Indian Legal Aid Cell stated that the government should repatriate the workers, and that they are trying to co-ordinate relief in the meantime.</v>
      </c>
      <c r="T613" t="str">
        <f t="shared" si="81"/>
        <v>x</v>
      </c>
      <c r="U613" t="str">
        <f t="shared" si="82"/>
        <v/>
      </c>
      <c r="V613" t="str">
        <f t="shared" si="83"/>
        <v/>
      </c>
      <c r="W613" t="str">
        <f t="shared" si="84"/>
        <v>x</v>
      </c>
      <c r="X613" t="str">
        <f t="shared" si="85"/>
        <v/>
      </c>
      <c r="Y613" t="str">
        <f t="shared" si="86"/>
        <v/>
      </c>
      <c r="Z613" t="str">
        <f t="shared" si="87"/>
        <v/>
      </c>
      <c r="AA613" s="1" t="str">
        <f t="shared" si="88"/>
        <v/>
      </c>
      <c r="AB613" s="19" t="str">
        <f t="shared" si="89"/>
        <v>Sector not reported/applicable</v>
      </c>
    </row>
    <row r="614" spans="1:28" x14ac:dyDescent="0.25">
      <c r="A614" s="1">
        <f>[1]Allegations!V617</f>
        <v>2142</v>
      </c>
      <c r="B614" t="str">
        <f>IF([1]Allegations!S617="Location unknown","Location unknown",VLOOKUP([1]Allegations!S617,[1]!map_alpha2[#Data],2,FALSE))</f>
        <v>United Arab Emirates</v>
      </c>
      <c r="C614" s="17">
        <f>IF([1]Allegations!U617="","",[1]Allegations!U617)</f>
        <v>44006</v>
      </c>
      <c r="D614" s="18" t="str">
        <f>IF([1]Allegations!B617="","",HYPERLINK([1]Allegations!B617))</f>
        <v>https://www.business-humanrights.org/en/latest-news/uae-250-migrant-workers-left-unpaid-dependent-on-charitable-aid-after-company-closed/</v>
      </c>
      <c r="E614" t="str">
        <f>IF([1]Allegations!M617="","",[1]Allegations!M617)</f>
        <v>News outlet</v>
      </c>
      <c r="F614" t="str">
        <f>IF([1]Allegations!L617="","",[1]Allegations!L617)</f>
        <v>Migrant &amp; immigrant workers (Unknown Number - BD - Unknown Sector);Migrant &amp; immigrant workers (Unknown Number - IN - Unknown Sector);Migrant &amp; immigrant workers (Unknown Number - PK - Unknown Sector)</v>
      </c>
      <c r="G614">
        <f>IF([1]Allegations!T617="","",[1]Allegations!T617)</f>
        <v>250</v>
      </c>
      <c r="H614" t="str">
        <f>IF([1]Allegations!X617="","",[1]Allegations!X617)</f>
        <v>250 men had been stranded in Sharjah, UAE since August 2019 after their company closed. They were unable to afford repatriation flights or food and are dependent on charitable aid. Some workers visas had expired in the meantime.</v>
      </c>
      <c r="I614" s="1" t="str">
        <f>IF([1]Allegations!K617="","",[1]Allegations!K617)</f>
        <v>Failing to renew visas;Precarious/unsuitable living conditions;Right to food</v>
      </c>
      <c r="J614" t="str">
        <f>IF([1]Allegations!C617="","",[1]Allegations!C617)</f>
        <v/>
      </c>
      <c r="K614" t="str">
        <f>IF([1]Allegations!F617="","",[1]Allegations!F617)</f>
        <v/>
      </c>
      <c r="L614" t="str">
        <f>IF([1]Allegations!G617="","",[1]Allegations!G617)</f>
        <v/>
      </c>
      <c r="M614" t="str">
        <f>IF([1]Allegations!H617="","",[1]Allegations!H617)</f>
        <v/>
      </c>
      <c r="N614" t="str">
        <f>IF([1]Allegations!I617="","",[1]Allegations!I617)</f>
        <v/>
      </c>
      <c r="O614" s="1" t="str">
        <f>IF([1]Allegations!J617="","",[1]Allegations!J617)</f>
        <v>Not Reported (Employer - Sector not reported/applicable)</v>
      </c>
      <c r="P614" t="str">
        <f>IF([1]Allegations!N617="","",[1]Allegations!N617)</f>
        <v>No</v>
      </c>
      <c r="Q614" t="str">
        <f>IF([1]Allegations!O617="","",[1]Allegations!O617)</f>
        <v/>
      </c>
      <c r="R614" s="18" t="str">
        <f>IF(AND([1]Allegations!R617="",[1]Allegations!P617=""),"",IF(AND(NOT([1]Allegations!R617=""),[1]Allegations!P617=""),HYPERLINK([1]Allegations!R617),HYPERLINK([1]Allegations!P617)))</f>
        <v/>
      </c>
      <c r="S614" s="1" t="str">
        <f>IF([1]Allegations!Q617="","",[1]Allegations!Q617)</f>
        <v>The workers had been supported by Taijitu House of Om in Dubai and await repatriation flights.</v>
      </c>
      <c r="T614" t="str">
        <f t="shared" si="81"/>
        <v/>
      </c>
      <c r="U614" t="str">
        <f t="shared" si="82"/>
        <v>x</v>
      </c>
      <c r="V614" t="str">
        <f t="shared" si="83"/>
        <v/>
      </c>
      <c r="W614" t="str">
        <f t="shared" si="84"/>
        <v>x</v>
      </c>
      <c r="X614" t="str">
        <f t="shared" si="85"/>
        <v/>
      </c>
      <c r="Y614" t="str">
        <f t="shared" si="86"/>
        <v/>
      </c>
      <c r="Z614" t="str">
        <f t="shared" si="87"/>
        <v/>
      </c>
      <c r="AA614" s="1" t="str">
        <f t="shared" si="88"/>
        <v/>
      </c>
      <c r="AB614" s="19" t="str">
        <f t="shared" si="89"/>
        <v>Sector not reported/applicable</v>
      </c>
    </row>
    <row r="615" spans="1:28" x14ac:dyDescent="0.25">
      <c r="A615" s="1">
        <f>[1]Allegations!V618</f>
        <v>2128</v>
      </c>
      <c r="B615" t="str">
        <f>IF([1]Allegations!S618="Location unknown","Location unknown",VLOOKUP([1]Allegations!S618,[1]!map_alpha2[#Data],2,FALSE))</f>
        <v>United Arab Emirates</v>
      </c>
      <c r="C615" s="17">
        <f>IF([1]Allegations!U618="","",[1]Allegations!U618)</f>
        <v>43978</v>
      </c>
      <c r="D615" s="18" t="str">
        <f>IF([1]Allegations!B618="","",HYPERLINK([1]Allegations!B618))</f>
        <v>https://www.business-humanrights.org/en/latest-news/uae-indian-workers-stranded-penniless-without-housing-visas-after-suffering-covid-job-losses/</v>
      </c>
      <c r="E615" t="str">
        <f>IF([1]Allegations!M618="","",[1]Allegations!M618)</f>
        <v>News outlet</v>
      </c>
      <c r="F615" t="str">
        <f>IF([1]Allegations!L618="","",[1]Allegations!L618)</f>
        <v>Migrant &amp; immigrant workers (99 - IN - Unknown Sector)</v>
      </c>
      <c r="G615">
        <f>IF([1]Allegations!T618="","",[1]Allegations!T618)</f>
        <v>99</v>
      </c>
      <c r="H615" t="str">
        <f>IF([1]Allegations!X618="","",[1]Allegations!X618)</f>
        <v>99 Indian workers were reportedly left homeless after being "pushed out of their jobs" during the Covid-19 lockdown in areas in Sharjah and in Dubai. The visas of some of the workers had expired, but they also had no money to return to India.</v>
      </c>
      <c r="I615" s="1" t="str">
        <f>IF([1]Allegations!K618="","",[1]Allegations!K618)</f>
        <v>Failing to renew visas;Precarious/unsuitable living conditions</v>
      </c>
      <c r="J615" t="str">
        <f>IF([1]Allegations!C618="","",[1]Allegations!C618)</f>
        <v/>
      </c>
      <c r="K615" t="str">
        <f>IF([1]Allegations!F618="","",[1]Allegations!F618)</f>
        <v/>
      </c>
      <c r="L615" t="str">
        <f>IF([1]Allegations!G618="","",[1]Allegations!G618)</f>
        <v/>
      </c>
      <c r="M615" t="str">
        <f>IF([1]Allegations!H618="","",[1]Allegations!H618)</f>
        <v/>
      </c>
      <c r="N615" t="str">
        <f>IF([1]Allegations!I618="","",[1]Allegations!I618)</f>
        <v/>
      </c>
      <c r="O615" s="1" t="str">
        <f>IF([1]Allegations!J618="","",[1]Allegations!J618)</f>
        <v>Not Reported (Employer - Sector not reported/applicable)</v>
      </c>
      <c r="P615" t="str">
        <f>IF([1]Allegations!N618="","",[1]Allegations!N618)</f>
        <v>No</v>
      </c>
      <c r="Q615" t="str">
        <f>IF([1]Allegations!O618="","",[1]Allegations!O618)</f>
        <v/>
      </c>
      <c r="R615" s="18" t="str">
        <f>IF(AND([1]Allegations!R618="",[1]Allegations!P618=""),"",IF(AND(NOT([1]Allegations!R618=""),[1]Allegations!P618=""),HYPERLINK([1]Allegations!R618),HYPERLINK([1]Allegations!P618)))</f>
        <v/>
      </c>
      <c r="S615" s="1" t="str">
        <f>IF([1]Allegations!Q618="","",[1]Allegations!Q618)</f>
        <v>The workers were being supported by a local workers' charity who had contacted the embassy on their behalf.</v>
      </c>
      <c r="T615" t="str">
        <f t="shared" si="81"/>
        <v/>
      </c>
      <c r="U615" t="str">
        <f t="shared" si="82"/>
        <v>x</v>
      </c>
      <c r="V615" t="str">
        <f t="shared" si="83"/>
        <v/>
      </c>
      <c r="W615" t="str">
        <f t="shared" si="84"/>
        <v>x</v>
      </c>
      <c r="X615" t="str">
        <f t="shared" si="85"/>
        <v/>
      </c>
      <c r="Y615" t="str">
        <f t="shared" si="86"/>
        <v/>
      </c>
      <c r="Z615" t="str">
        <f t="shared" si="87"/>
        <v/>
      </c>
      <c r="AA615" s="1" t="str">
        <f t="shared" si="88"/>
        <v/>
      </c>
      <c r="AB615" s="19" t="str">
        <f t="shared" si="89"/>
        <v>Sector not reported/applicable</v>
      </c>
    </row>
    <row r="616" spans="1:28" x14ac:dyDescent="0.25">
      <c r="A616" s="1">
        <f>[1]Allegations!V619</f>
        <v>2123</v>
      </c>
      <c r="B616" t="str">
        <f>IF([1]Allegations!S619="Location unknown","Location unknown",VLOOKUP([1]Allegations!S619,[1]!map_alpha2[#Data],2,FALSE))</f>
        <v>Kuwait</v>
      </c>
      <c r="C616" s="17">
        <f>IF([1]Allegations!U619="","",[1]Allegations!U619)</f>
        <v>43970</v>
      </c>
      <c r="D616" s="18" t="str">
        <f>IF([1]Allegations!B619="","",HYPERLINK([1]Allegations!B619))</f>
        <v>https://www.business-humanrights.org/en/latest-news/kuwait-thousands-of-nepali-workers-left-stranded-without-pay-as-employers-refuse-visa-renewals/</v>
      </c>
      <c r="E616" t="str">
        <f>IF([1]Allegations!M619="","",[1]Allegations!M619)</f>
        <v>News outlet</v>
      </c>
      <c r="F616" t="str">
        <f>IF([1]Allegations!L619="","",[1]Allegations!L619)</f>
        <v>Migrant &amp; immigrant workers (12 - NP - Unknown Sector)</v>
      </c>
      <c r="G616">
        <f>IF([1]Allegations!T619="","",[1]Allegations!T619)</f>
        <v>12</v>
      </c>
      <c r="H616" t="str">
        <f>IF([1]Allegations!X619="","",[1]Allegations!X619)</f>
        <v xml:space="preserve">Two months before the end of their contract in July 2020, the employer of 12 Nepali workers in Kuwait refused to renew their working visas without an advance and threatened to send them home if they did not pay. The workers did not comply, were allegedly forced to sign a visa cancellation paper and were fired. They were left without jobs or pay for 5 days. While the workers were placed under Covid-19 lockdown, one of the workers died of a heartattack.
</v>
      </c>
      <c r="I616" s="1" t="str">
        <f>IF([1]Allegations!K619="","",[1]Allegations!K619)</f>
        <v>Deaths;Failing to renew visas;Health: General (including workplace health &amp; safety);Intimidation &amp; Threats;Non-payment of Wages;Unfair Dismissal</v>
      </c>
      <c r="J616" t="str">
        <f>IF([1]Allegations!C619="","",[1]Allegations!C619)</f>
        <v/>
      </c>
      <c r="K616" t="str">
        <f>IF([1]Allegations!F619="","",[1]Allegations!F619)</f>
        <v/>
      </c>
      <c r="L616" t="str">
        <f>IF([1]Allegations!G619="","",[1]Allegations!G619)</f>
        <v/>
      </c>
      <c r="M616" t="str">
        <f>IF([1]Allegations!H619="","",[1]Allegations!H619)</f>
        <v/>
      </c>
      <c r="N616" t="str">
        <f>IF([1]Allegations!I619="","",[1]Allegations!I619)</f>
        <v/>
      </c>
      <c r="O616" s="1" t="str">
        <f>IF([1]Allegations!J619="","",[1]Allegations!J619)</f>
        <v>Not Reported (Employer - Sector not reported/applicable)</v>
      </c>
      <c r="P616" t="str">
        <f>IF([1]Allegations!N619="","",[1]Allegations!N619)</f>
        <v>No</v>
      </c>
      <c r="Q616" t="str">
        <f>IF([1]Allegations!O619="","",[1]Allegations!O619)</f>
        <v/>
      </c>
      <c r="R616" s="18" t="str">
        <f>IF(AND([1]Allegations!R619="",[1]Allegations!P619=""),"",IF(AND(NOT([1]Allegations!R619=""),[1]Allegations!P619=""),HYPERLINK([1]Allegations!R619),HYPERLINK([1]Allegations!P619)))</f>
        <v/>
      </c>
      <c r="S616" s="1" t="str">
        <f>IF([1]Allegations!Q619="","",[1]Allegations!Q619)</f>
        <v>None reported.</v>
      </c>
      <c r="T616" t="str">
        <f t="shared" si="81"/>
        <v>x</v>
      </c>
      <c r="U616" t="str">
        <f t="shared" si="82"/>
        <v>x</v>
      </c>
      <c r="V616" t="str">
        <f t="shared" si="83"/>
        <v>x</v>
      </c>
      <c r="W616" t="str">
        <f t="shared" si="84"/>
        <v/>
      </c>
      <c r="X616" t="str">
        <f t="shared" si="85"/>
        <v>x</v>
      </c>
      <c r="Y616" t="str">
        <f t="shared" si="86"/>
        <v/>
      </c>
      <c r="Z616" t="str">
        <f t="shared" si="87"/>
        <v/>
      </c>
      <c r="AA616" s="1" t="str">
        <f t="shared" si="88"/>
        <v>x</v>
      </c>
      <c r="AB616" s="19" t="str">
        <f t="shared" si="89"/>
        <v>Sector not reported/applicable</v>
      </c>
    </row>
    <row r="617" spans="1:28" x14ac:dyDescent="0.25">
      <c r="A617" s="1">
        <f>[1]Allegations!V620</f>
        <v>2115</v>
      </c>
      <c r="B617" t="str">
        <f>IF([1]Allegations!S620="Location unknown","Location unknown",VLOOKUP([1]Allegations!S620,[1]!map_alpha2[#Data],2,FALSE))</f>
        <v>United Arab Emirates</v>
      </c>
      <c r="C617" s="17">
        <f>IF([1]Allegations!U620="","",[1]Allegations!U620)</f>
        <v>43953</v>
      </c>
      <c r="D617" s="18" t="str">
        <f>IF([1]Allegations!B620="","",HYPERLINK([1]Allegations!B620))</f>
        <v>https://www.business-humanrights.org/en/latest-news/uae-ajman-employee-faces-multiple-labour-abuses-including-excessive-working-hours-withheld-passport/</v>
      </c>
      <c r="E617" t="str">
        <f>IF([1]Allegations!M620="","",[1]Allegations!M620)</f>
        <v>News outlet</v>
      </c>
      <c r="F617" t="str">
        <f>IF([1]Allegations!L620="","",[1]Allegations!L620)</f>
        <v>Migrant &amp; immigrant workers (1 - Unknown Location - Unknown Sector)</v>
      </c>
      <c r="G617">
        <f>IF([1]Allegations!T620="","",[1]Allegations!T620)</f>
        <v>1</v>
      </c>
      <c r="H617" t="str">
        <f>IF([1]Allegations!X620="","",[1]Allegations!X620)</f>
        <v>In May 2020, a migrant worker alleged in The National that on joining their company they signed an offer letter but later noticed their contract was different; their salary was significantly lower. When they challenged the difference their boss stated they would be paid the excess outside their basic salary. After they asked for written proof of this agreement, the boss refused to pay the agreed amount. Their passport is withheld by the company and they work excessive hours.</v>
      </c>
      <c r="I617" s="1" t="str">
        <f>IF([1]Allegations!K620="","",[1]Allegations!K620)</f>
        <v>Contract Substitution;Non-payment of Wages;Withholding Passports</v>
      </c>
      <c r="J617" t="str">
        <f>IF([1]Allegations!C620="","",[1]Allegations!C620)</f>
        <v/>
      </c>
      <c r="K617" t="str">
        <f>IF([1]Allegations!F620="","",[1]Allegations!F620)</f>
        <v/>
      </c>
      <c r="L617" t="str">
        <f>IF([1]Allegations!G620="","",[1]Allegations!G620)</f>
        <v/>
      </c>
      <c r="M617" t="str">
        <f>IF([1]Allegations!H620="","",[1]Allegations!H620)</f>
        <v/>
      </c>
      <c r="N617" t="str">
        <f>IF([1]Allegations!I620="","",[1]Allegations!I620)</f>
        <v/>
      </c>
      <c r="O617" s="1" t="str">
        <f>IF([1]Allegations!J620="","",[1]Allegations!J620)</f>
        <v>Not Reported (Employer - Sector not reported/applicable)</v>
      </c>
      <c r="P617" t="str">
        <f>IF([1]Allegations!N620="","",[1]Allegations!N620)</f>
        <v>No</v>
      </c>
      <c r="Q617" t="str">
        <f>IF([1]Allegations!O620="","",[1]Allegations!O620)</f>
        <v/>
      </c>
      <c r="R617" s="18" t="str">
        <f>IF(AND([1]Allegations!R620="",[1]Allegations!P620=""),"",IF(AND(NOT([1]Allegations!R620=""),[1]Allegations!P620=""),HYPERLINK([1]Allegations!R620),HYPERLINK([1]Allegations!P620)))</f>
        <v/>
      </c>
      <c r="S617" s="1" t="str">
        <f>IF([1]Allegations!Q620="","",[1]Allegations!Q620)</f>
        <v>None reported.</v>
      </c>
      <c r="T617" t="str">
        <f t="shared" si="81"/>
        <v>x</v>
      </c>
      <c r="U617" t="str">
        <f t="shared" si="82"/>
        <v>x</v>
      </c>
      <c r="V617" t="str">
        <f t="shared" si="83"/>
        <v/>
      </c>
      <c r="W617" t="str">
        <f t="shared" si="84"/>
        <v/>
      </c>
      <c r="X617" t="str">
        <f t="shared" si="85"/>
        <v/>
      </c>
      <c r="Y617" t="str">
        <f t="shared" si="86"/>
        <v/>
      </c>
      <c r="Z617" t="str">
        <f t="shared" si="87"/>
        <v/>
      </c>
      <c r="AA617" s="1" t="str">
        <f t="shared" si="88"/>
        <v/>
      </c>
      <c r="AB617" s="19" t="str">
        <f t="shared" si="89"/>
        <v>Sector not reported/applicable</v>
      </c>
    </row>
    <row r="618" spans="1:28" x14ac:dyDescent="0.25">
      <c r="A618" s="1">
        <f>[1]Allegations!V621</f>
        <v>2114</v>
      </c>
      <c r="B618" t="str">
        <f>IF([1]Allegations!S621="Location unknown","Location unknown",VLOOKUP([1]Allegations!S621,[1]!map_alpha2[#Data],2,FALSE))</f>
        <v>Qatar</v>
      </c>
      <c r="C618" s="17">
        <f>IF([1]Allegations!U621="","",[1]Allegations!U621)</f>
        <v>43958</v>
      </c>
      <c r="D618" s="18" t="str">
        <f>IF([1]Allegations!B621="","",HYPERLINK([1]Allegations!B621))</f>
        <v>https://www.business-humanrights.org/en/latest-news/qatars-migrant-workers-beg-for-food-as-covid-19-infections-rise/</v>
      </c>
      <c r="E618" t="str">
        <f>IF([1]Allegations!M621="","",[1]Allegations!M621)</f>
        <v>News outlet</v>
      </c>
      <c r="F618" t="str">
        <f>IF([1]Allegations!L621="","",[1]Allegations!L621)</f>
        <v>Migrant &amp; immigrant workers (1 - IN - Unknown Sector)</v>
      </c>
      <c r="G618" t="str">
        <f>IF([1]Allegations!T621="","",[1]Allegations!T621)</f>
        <v>Number unknown</v>
      </c>
      <c r="H618" t="str">
        <f>IF([1]Allegations!X621="","",[1]Allegations!X621)</f>
        <v>In May 2020, the Guardian reported on the situation for migrant workers in Qatar, highlighting that companies were not meeting their obligations to provide workers with food. One Indian worker reported that his company was not providing sufficient food for workers "trapped" in Doha's Industrial Area. They were also told they would not receive their salaries for April.</v>
      </c>
      <c r="I618" s="1" t="str">
        <f>IF([1]Allegations!K621="","",[1]Allegations!K621)</f>
        <v>Non-payment of Wages;Right to food</v>
      </c>
      <c r="J618" t="str">
        <f>IF([1]Allegations!C621="","",[1]Allegations!C621)</f>
        <v/>
      </c>
      <c r="K618" t="str">
        <f>IF([1]Allegations!F621="","",[1]Allegations!F621)</f>
        <v/>
      </c>
      <c r="L618" t="str">
        <f>IF([1]Allegations!G621="","",[1]Allegations!G621)</f>
        <v/>
      </c>
      <c r="M618" t="str">
        <f>IF([1]Allegations!H621="","",[1]Allegations!H621)</f>
        <v/>
      </c>
      <c r="N618" t="str">
        <f>IF([1]Allegations!I621="","",[1]Allegations!I621)</f>
        <v/>
      </c>
      <c r="O618" s="1" t="str">
        <f>IF([1]Allegations!J621="","",[1]Allegations!J621)</f>
        <v>Not Reported (Employer - Sector not reported/applicable)</v>
      </c>
      <c r="P618" t="str">
        <f>IF([1]Allegations!N621="","",[1]Allegations!N621)</f>
        <v>No</v>
      </c>
      <c r="Q618" t="str">
        <f>IF([1]Allegations!O621="","",[1]Allegations!O621)</f>
        <v/>
      </c>
      <c r="R618" s="18" t="str">
        <f>IF(AND([1]Allegations!R621="",[1]Allegations!P621=""),"",IF(AND(NOT([1]Allegations!R621=""),[1]Allegations!P621=""),HYPERLINK([1]Allegations!R621),HYPERLINK([1]Allegations!P621)))</f>
        <v/>
      </c>
      <c r="S618" s="1" t="str">
        <f>IF([1]Allegations!Q621="","",[1]Allegations!Q621)</f>
        <v>None reported.</v>
      </c>
      <c r="T618" t="str">
        <f t="shared" si="81"/>
        <v>x</v>
      </c>
      <c r="U618" t="str">
        <f t="shared" si="82"/>
        <v/>
      </c>
      <c r="V618" t="str">
        <f t="shared" si="83"/>
        <v/>
      </c>
      <c r="W618" t="str">
        <f t="shared" si="84"/>
        <v>x</v>
      </c>
      <c r="X618" t="str">
        <f t="shared" si="85"/>
        <v/>
      </c>
      <c r="Y618" t="str">
        <f t="shared" si="86"/>
        <v/>
      </c>
      <c r="Z618" t="str">
        <f t="shared" si="87"/>
        <v/>
      </c>
      <c r="AA618" s="1" t="str">
        <f t="shared" si="88"/>
        <v/>
      </c>
      <c r="AB618" s="19" t="str">
        <f t="shared" si="89"/>
        <v>Sector not reported/applicable</v>
      </c>
    </row>
    <row r="619" spans="1:28" x14ac:dyDescent="0.25">
      <c r="A619" s="1">
        <f>[1]Allegations!V622</f>
        <v>2111</v>
      </c>
      <c r="B619" t="str">
        <f>IF([1]Allegations!S622="Location unknown","Location unknown",VLOOKUP([1]Allegations!S622,[1]!map_alpha2[#Data],2,FALSE))</f>
        <v>United Arab Emirates</v>
      </c>
      <c r="C619" s="17">
        <f>IF([1]Allegations!U622="","",[1]Allegations!U622)</f>
        <v>43962</v>
      </c>
      <c r="D619" s="18" t="str">
        <f>IF([1]Allegations!B622="","",HYPERLINK([1]Allegations!B622))</f>
        <v>https://www.business-humanrights.org/en/latest-news/uae-social-workers-step-in-to-source-housing-health-care-for-migrant-workers-tested-covid-19-positive/</v>
      </c>
      <c r="E619" t="str">
        <f>IF([1]Allegations!M622="","",[1]Allegations!M622)</f>
        <v>News outlet</v>
      </c>
      <c r="F619" t="str">
        <f>IF([1]Allegations!L622="","",[1]Allegations!L622)</f>
        <v>Migrant &amp; immigrant workers (1 - IN - Unknown Sector)</v>
      </c>
      <c r="G619">
        <f>IF([1]Allegations!T622="","",[1]Allegations!T622)</f>
        <v>1</v>
      </c>
      <c r="H619" t="str">
        <f>IF([1]Allegations!X622="","",[1]Allegations!X622)</f>
        <v>A female worker was admitted to hospital in the UAE with Covid-19 symptoms. Having attended a government hospital which was full she was sent to a private hospital where she received tests and charged for treatment. Her company told her to surrender her ID, a mandatory document for staying in the UAE.</v>
      </c>
      <c r="I619" s="1" t="str">
        <f>IF([1]Allegations!K622="","",[1]Allegations!K622)</f>
        <v>Health: General (including workplace health &amp; safety)</v>
      </c>
      <c r="J619" t="str">
        <f>IF([1]Allegations!C622="","",[1]Allegations!C622)</f>
        <v/>
      </c>
      <c r="K619" t="str">
        <f>IF([1]Allegations!F622="","",[1]Allegations!F622)</f>
        <v/>
      </c>
      <c r="L619" t="str">
        <f>IF([1]Allegations!G622="","",[1]Allegations!G622)</f>
        <v/>
      </c>
      <c r="M619" t="str">
        <f>IF([1]Allegations!H622="","",[1]Allegations!H622)</f>
        <v/>
      </c>
      <c r="N619" t="str">
        <f>IF([1]Allegations!I622="","",[1]Allegations!I622)</f>
        <v/>
      </c>
      <c r="O619" s="1" t="str">
        <f>IF([1]Allegations!J622="","",[1]Allegations!J622)</f>
        <v>Not Reported (Employer - Sector not reported/applicable)</v>
      </c>
      <c r="P619" t="str">
        <f>IF([1]Allegations!N622="","",[1]Allegations!N622)</f>
        <v>No</v>
      </c>
      <c r="Q619" t="str">
        <f>IF([1]Allegations!O622="","",[1]Allegations!O622)</f>
        <v/>
      </c>
      <c r="R619" s="18" t="str">
        <f>IF(AND([1]Allegations!R622="",[1]Allegations!P622=""),"",IF(AND(NOT([1]Allegations!R622=""),[1]Allegations!P622=""),HYPERLINK([1]Allegations!R622),HYPERLINK([1]Allegations!P622)))</f>
        <v/>
      </c>
      <c r="S619" s="1" t="str">
        <f>IF([1]Allegations!Q622="","",[1]Allegations!Q622)</f>
        <v>None reported.</v>
      </c>
      <c r="T619" t="str">
        <f t="shared" si="81"/>
        <v/>
      </c>
      <c r="U619" t="str">
        <f t="shared" si="82"/>
        <v/>
      </c>
      <c r="V619" t="str">
        <f t="shared" si="83"/>
        <v>x</v>
      </c>
      <c r="W619" t="str">
        <f t="shared" si="84"/>
        <v/>
      </c>
      <c r="X619" t="str">
        <f t="shared" si="85"/>
        <v/>
      </c>
      <c r="Y619" t="str">
        <f t="shared" si="86"/>
        <v/>
      </c>
      <c r="Z619" t="str">
        <f t="shared" si="87"/>
        <v/>
      </c>
      <c r="AA619" s="1" t="str">
        <f t="shared" si="88"/>
        <v/>
      </c>
      <c r="AB619" s="19" t="str">
        <f t="shared" si="89"/>
        <v>Sector not reported/applicable</v>
      </c>
    </row>
    <row r="620" spans="1:28" x14ac:dyDescent="0.25">
      <c r="A620" s="1">
        <f>[1]Allegations!V623</f>
        <v>2096</v>
      </c>
      <c r="B620" t="str">
        <f>IF([1]Allegations!S623="Location unknown","Location unknown",VLOOKUP([1]Allegations!S623,[1]!map_alpha2[#Data],2,FALSE))</f>
        <v>Saudi Arabia</v>
      </c>
      <c r="C620" s="17">
        <f>IF([1]Allegations!U623="","",[1]Allegations!U623)</f>
        <v>43901</v>
      </c>
      <c r="D620" s="18" t="str">
        <f>IF([1]Allegations!B623="","",HYPERLINK([1]Allegations!B623))</f>
        <v>https://www.business-humanrights.org/en/latest-news/saudi-aramco-accused-of-racism-over-images-of-migrant-worker-serving-as-a-human-hand-sanitiser/</v>
      </c>
      <c r="E620" t="str">
        <f>IF([1]Allegations!M623="","",[1]Allegations!M623)</f>
        <v>News outlet</v>
      </c>
      <c r="F620" t="str">
        <f>IF([1]Allegations!L623="","",[1]Allegations!L623)</f>
        <v>Migrant &amp; immigrant workers (1 - Asia &amp; Pacific - Construction)</v>
      </c>
      <c r="G620">
        <f>IF([1]Allegations!T623="","",[1]Allegations!T623)</f>
        <v>1</v>
      </c>
      <c r="H620" t="str">
        <f>IF([1]Allegations!X623="","",[1]Allegations!X623)</f>
        <v>Saudi Aramco was accused of abusing and humiliating a South Asian worker after photos surfaced showing him as a 'human hand sanitiser'.</v>
      </c>
      <c r="I620" s="1" t="str">
        <f>IF([1]Allegations!K623="","",[1]Allegations!K623)</f>
        <v>Intimidation &amp; Threats</v>
      </c>
      <c r="J620" t="str">
        <f>IF([1]Allegations!C623="","",[1]Allegations!C623)</f>
        <v>Saudi Aramco (Employer)</v>
      </c>
      <c r="K620" t="str">
        <f>IF([1]Allegations!F623="","",[1]Allegations!F623)</f>
        <v>Oil, gas &amp; coal</v>
      </c>
      <c r="L620" t="str">
        <f>IF([1]Allegations!G623="","",[1]Allegations!G623)</f>
        <v/>
      </c>
      <c r="M620" t="str">
        <f>IF([1]Allegations!H623="","",[1]Allegations!H623)</f>
        <v/>
      </c>
      <c r="N620" t="str">
        <f>IF([1]Allegations!I623="","",[1]Allegations!I623)</f>
        <v/>
      </c>
      <c r="O620" s="1" t="str">
        <f>IF([1]Allegations!J623="","",[1]Allegations!J623)</f>
        <v/>
      </c>
      <c r="P620" t="str">
        <f>IF([1]Allegations!N623="","",[1]Allegations!N623)</f>
        <v>No</v>
      </c>
      <c r="Q620" t="str">
        <f>IF([1]Allegations!O623="","",[1]Allegations!O623)</f>
        <v/>
      </c>
      <c r="R620" s="18" t="str">
        <f>IF(AND([1]Allegations!R623="",[1]Allegations!P623=""),"",IF(AND(NOT([1]Allegations!R623=""),[1]Allegations!P623=""),HYPERLINK([1]Allegations!R623),HYPERLINK([1]Allegations!P623)))</f>
        <v/>
      </c>
      <c r="S620" s="1" t="str">
        <f>IF([1]Allegations!Q623="","",[1]Allegations!Q623)</f>
        <v>Facing public criticism, Saudi Aracmo apologised for the incident.</v>
      </c>
      <c r="T620" t="str">
        <f t="shared" si="81"/>
        <v/>
      </c>
      <c r="U620" t="str">
        <f t="shared" si="82"/>
        <v/>
      </c>
      <c r="V620" t="str">
        <f t="shared" si="83"/>
        <v/>
      </c>
      <c r="W620" t="str">
        <f t="shared" si="84"/>
        <v/>
      </c>
      <c r="X620" t="str">
        <f t="shared" si="85"/>
        <v>x</v>
      </c>
      <c r="Y620" t="str">
        <f t="shared" si="86"/>
        <v/>
      </c>
      <c r="Z620" t="str">
        <f t="shared" si="87"/>
        <v/>
      </c>
      <c r="AA620" s="1" t="str">
        <f t="shared" si="88"/>
        <v/>
      </c>
      <c r="AB620" s="19" t="str">
        <f t="shared" si="89"/>
        <v>Oil, gas &amp; coal</v>
      </c>
    </row>
    <row r="621" spans="1:28" x14ac:dyDescent="0.25">
      <c r="A621" s="1">
        <f>[1]Allegations!V624</f>
        <v>2095</v>
      </c>
      <c r="B621" t="str">
        <f>IF([1]Allegations!S624="Location unknown","Location unknown",VLOOKUP([1]Allegations!S624,[1]!map_alpha2[#Data],2,FALSE))</f>
        <v>Kuwait</v>
      </c>
      <c r="C621" s="17">
        <f>IF([1]Allegations!U624="","",[1]Allegations!U624)</f>
        <v>43875</v>
      </c>
      <c r="D621" s="18" t="str">
        <f>IF([1]Allegations!B624="","",HYPERLINK([1]Allegations!B624))</f>
        <v>https://www.business-humanrights.org/en/latest-news/six-nepalis-killed-at-kuwait-construction-site/</v>
      </c>
      <c r="E621" t="str">
        <f>IF([1]Allegations!M624="","",[1]Allegations!M624)</f>
        <v>News outlet</v>
      </c>
      <c r="F621" t="str">
        <f>IF([1]Allegations!L624="","",[1]Allegations!L624)</f>
        <v>Migrant &amp; immigrant workers (8 - NP - Construction)</v>
      </c>
      <c r="G621">
        <f>IF([1]Allegations!T624="","",[1]Allegations!T624)</f>
        <v>8</v>
      </c>
      <c r="H621" t="str">
        <f>IF([1]Allegations!X624="","",[1]Allegations!X624)</f>
        <v xml:space="preserve">In February 2020, six Nepali workers allegedly died in a landslip on a construction site in Mutlaa City, Kuwait. A further two Nepali workers were injured. </v>
      </c>
      <c r="I621" s="1" t="str">
        <f>IF([1]Allegations!K624="","",[1]Allegations!K624)</f>
        <v>Deaths;Health: General (including workplace health &amp; safety);Injuries</v>
      </c>
      <c r="J621" t="str">
        <f>IF([1]Allegations!C624="","",[1]Allegations!C624)</f>
        <v>Universal Leaders Trading and Contracting (Employer)</v>
      </c>
      <c r="K621" t="str">
        <f>IF([1]Allegations!F624="","",[1]Allegations!F624)</f>
        <v>Construction</v>
      </c>
      <c r="L621" t="str">
        <f>IF([1]Allegations!G624="","",[1]Allegations!G624)</f>
        <v/>
      </c>
      <c r="M621" t="str">
        <f>IF([1]Allegations!H624="","",[1]Allegations!H624)</f>
        <v/>
      </c>
      <c r="N621" t="str">
        <f>IF([1]Allegations!I624="","",[1]Allegations!I624)</f>
        <v/>
      </c>
      <c r="O621" s="1" t="str">
        <f>IF([1]Allegations!J624="","",[1]Allegations!J624)</f>
        <v/>
      </c>
      <c r="P621" t="str">
        <f>IF([1]Allegations!N624="","",[1]Allegations!N624)</f>
        <v>No</v>
      </c>
      <c r="Q621" t="str">
        <f>IF([1]Allegations!O624="","",[1]Allegations!O624)</f>
        <v/>
      </c>
      <c r="R621" s="18" t="str">
        <f>IF(AND([1]Allegations!R624="",[1]Allegations!P624=""),"",IF(AND(NOT([1]Allegations!R624=""),[1]Allegations!P624=""),HYPERLINK([1]Allegations!R624),HYPERLINK([1]Allegations!P624)))</f>
        <v/>
      </c>
      <c r="S621" s="1" t="str">
        <f>IF([1]Allegations!Q624="","",[1]Allegations!Q624)</f>
        <v>The Nepali National Human Rights Commission (NHRC) contacted the Kuwait government to request the details of the workers' deaths be made public. Minister of Public Works and Minister of State for Housing Affairs Rana al Fares ordered an investigation into the cause of the deaths, stating that those "guilty of negligence" must be held accountable.
 The Nepali embassy in Kuwait reported that the workers were employed by Kuwait headquartered Universal Leaders Trading and Contracting. Business &amp; Human Rights Resource Centre attempted to contact Universal Leaders to invite them to respond to the allegations of negligence causing the deaths but were unable to find working contact information.</v>
      </c>
      <c r="T621" t="str">
        <f t="shared" si="81"/>
        <v/>
      </c>
      <c r="U621" t="str">
        <f t="shared" si="82"/>
        <v/>
      </c>
      <c r="V621" t="str">
        <f t="shared" si="83"/>
        <v>x</v>
      </c>
      <c r="W621" t="str">
        <f t="shared" si="84"/>
        <v/>
      </c>
      <c r="X621" t="str">
        <f t="shared" si="85"/>
        <v/>
      </c>
      <c r="Y621" t="str">
        <f t="shared" si="86"/>
        <v/>
      </c>
      <c r="Z621" t="str">
        <f t="shared" si="87"/>
        <v>x</v>
      </c>
      <c r="AA621" s="1" t="str">
        <f t="shared" si="88"/>
        <v>x</v>
      </c>
      <c r="AB621" s="19" t="str">
        <f t="shared" si="89"/>
        <v>Construction</v>
      </c>
    </row>
    <row r="622" spans="1:28" x14ac:dyDescent="0.25">
      <c r="A622" s="1">
        <f>[1]Allegations!V625</f>
        <v>2094</v>
      </c>
      <c r="B622" t="str">
        <f>IF([1]Allegations!S625="Location unknown","Location unknown",VLOOKUP([1]Allegations!S625,[1]!map_alpha2[#Data],2,FALSE))</f>
        <v>United Arab Emirates</v>
      </c>
      <c r="C622" s="17">
        <f>IF([1]Allegations!U625="","",[1]Allegations!U625)</f>
        <v>43865</v>
      </c>
      <c r="D622" s="18" t="str">
        <f>IF([1]Allegations!B625="","",HYPERLINK([1]Allegations!B625))</f>
        <v>https://www.business-humanrights.org/en/latest-news/uae-four-indian-workers-repatriated-after-being-mistreated-by-private-company/</v>
      </c>
      <c r="E622" t="str">
        <f>IF([1]Allegations!M625="","",[1]Allegations!M625)</f>
        <v>News outlet</v>
      </c>
      <c r="F622" t="str">
        <f>IF([1]Allegations!L625="","",[1]Allegations!L625)</f>
        <v>Migrant &amp; immigrant workers (4 - IN - Unknown Sector)</v>
      </c>
      <c r="G622">
        <f>IF([1]Allegations!T625="","",[1]Allegations!T625)</f>
        <v>4</v>
      </c>
      <c r="H622" t="str">
        <f>IF([1]Allegations!X625="","",[1]Allegations!X625)</f>
        <v>4 Indian workers were stranded in Dubai for two months after they were sent to the country by brokers and allegedly mistreated by a private company.</v>
      </c>
      <c r="I622" s="1" t="str">
        <f>IF([1]Allegations!K625="","",[1]Allegations!K625)</f>
        <v>Beatings &amp; violence</v>
      </c>
      <c r="J622" t="str">
        <f>IF([1]Allegations!C625="","",[1]Allegations!C625)</f>
        <v/>
      </c>
      <c r="K622" t="str">
        <f>IF([1]Allegations!F625="","",[1]Allegations!F625)</f>
        <v/>
      </c>
      <c r="L622" t="str">
        <f>IF([1]Allegations!G625="","",[1]Allegations!G625)</f>
        <v/>
      </c>
      <c r="M622" t="str">
        <f>IF([1]Allegations!H625="","",[1]Allegations!H625)</f>
        <v/>
      </c>
      <c r="N622" t="str">
        <f>IF([1]Allegations!I625="","",[1]Allegations!I625)</f>
        <v/>
      </c>
      <c r="O622" s="1" t="str">
        <f>IF([1]Allegations!J625="","",[1]Allegations!J625)</f>
        <v>Not Reported (Employer - Sector not reported/applicable)</v>
      </c>
      <c r="P622" t="str">
        <f>IF([1]Allegations!N625="","",[1]Allegations!N625)</f>
        <v>No</v>
      </c>
      <c r="Q622" t="str">
        <f>IF([1]Allegations!O625="","",[1]Allegations!O625)</f>
        <v/>
      </c>
      <c r="R622" s="18" t="str">
        <f>IF(AND([1]Allegations!R625="",[1]Allegations!P625=""),"",IF(AND(NOT([1]Allegations!R625=""),[1]Allegations!P625=""),HYPERLINK([1]Allegations!R625),HYPERLINK([1]Allegations!P625)))</f>
        <v/>
      </c>
      <c r="S622" s="1" t="str">
        <f>IF([1]Allegations!Q625="","",[1]Allegations!Q625)</f>
        <v>The men were provided with legal assistance through the Indian High Commission in Dubai, who arranged for their repatriation.</v>
      </c>
      <c r="T622" t="str">
        <f t="shared" si="81"/>
        <v/>
      </c>
      <c r="U622" t="str">
        <f t="shared" si="82"/>
        <v/>
      </c>
      <c r="V622" t="str">
        <f t="shared" si="83"/>
        <v/>
      </c>
      <c r="W622" t="str">
        <f t="shared" si="84"/>
        <v/>
      </c>
      <c r="X622" t="str">
        <f t="shared" si="85"/>
        <v>x</v>
      </c>
      <c r="Y622" t="str">
        <f t="shared" si="86"/>
        <v/>
      </c>
      <c r="Z622" t="str">
        <f t="shared" si="87"/>
        <v/>
      </c>
      <c r="AA622" s="1" t="str">
        <f t="shared" si="88"/>
        <v/>
      </c>
      <c r="AB622" s="19" t="str">
        <f t="shared" si="89"/>
        <v>Sector not reported/applicable</v>
      </c>
    </row>
    <row r="623" spans="1:28" x14ac:dyDescent="0.25">
      <c r="A623" s="1">
        <f>[1]Allegations!V626</f>
        <v>2087</v>
      </c>
      <c r="B623" t="str">
        <f>IF([1]Allegations!S626="Location unknown","Location unknown",VLOOKUP([1]Allegations!S626,[1]!map_alpha2[#Data],2,FALSE))</f>
        <v>Saudi Arabia</v>
      </c>
      <c r="C623" s="17">
        <f>IF([1]Allegations!U626="","",[1]Allegations!U626)</f>
        <v>43861</v>
      </c>
      <c r="D623" s="18" t="str">
        <f>IF([1]Allegations!B626="","",HYPERLINK([1]Allegations!B626))</f>
        <v>https://www.business-humanrights.org/en/latest-news/saudi-arabia-100-pakistanis-among-1000-stranded-after-private-company-defaults-on-salaries/</v>
      </c>
      <c r="E623" t="str">
        <f>IF([1]Allegations!M626="","",[1]Allegations!M626)</f>
        <v>News outlet</v>
      </c>
      <c r="F623" t="str">
        <f>IF([1]Allegations!L626="","",[1]Allegations!L626)</f>
        <v>Migrant &amp; immigrant workers (100 - PK - Unknown Sector);Migrant &amp; immigrant workers (900 - Unknown Location - Unknown Sector)</v>
      </c>
      <c r="G623">
        <f>IF([1]Allegations!T626="","",[1]Allegations!T626)</f>
        <v>1000</v>
      </c>
      <c r="H623" t="str">
        <f>IF([1]Allegations!X626="","",[1]Allegations!X626)</f>
        <v xml:space="preserve">A total of 1,000 workers, of whom 100 were Pakistani, were stranded in Saudi Arabia after their employers faled to pay their owed salary or renew their expired visas. </v>
      </c>
      <c r="I623" s="1" t="str">
        <f>IF([1]Allegations!K626="","",[1]Allegations!K626)</f>
        <v>Failing to renew visas;Non-payment of Wages;Right to food</v>
      </c>
      <c r="J623" t="str">
        <f>IF([1]Allegations!C626="","",[1]Allegations!C626)</f>
        <v/>
      </c>
      <c r="K623" t="str">
        <f>IF([1]Allegations!F626="","",[1]Allegations!F626)</f>
        <v/>
      </c>
      <c r="L623" t="str">
        <f>IF([1]Allegations!G626="","",[1]Allegations!G626)</f>
        <v/>
      </c>
      <c r="M623" t="str">
        <f>IF([1]Allegations!H626="","",[1]Allegations!H626)</f>
        <v/>
      </c>
      <c r="N623" t="str">
        <f>IF([1]Allegations!I626="","",[1]Allegations!I626)</f>
        <v/>
      </c>
      <c r="O623" s="1" t="str">
        <f>IF([1]Allegations!J626="","",[1]Allegations!J626)</f>
        <v>Not Reported (Employer - Sector not reported/applicable)</v>
      </c>
      <c r="P623" t="str">
        <f>IF([1]Allegations!N626="","",[1]Allegations!N626)</f>
        <v>No</v>
      </c>
      <c r="Q623" t="str">
        <f>IF([1]Allegations!O626="","",[1]Allegations!O626)</f>
        <v/>
      </c>
      <c r="R623" s="18" t="str">
        <f>IF(AND([1]Allegations!R626="",[1]Allegations!P626=""),"",IF(AND(NOT([1]Allegations!R626=""),[1]Allegations!P626=""),HYPERLINK([1]Allegations!R626),HYPERLINK([1]Allegations!P626)))</f>
        <v/>
      </c>
      <c r="S623" s="1" t="str">
        <f>IF([1]Allegations!Q626="","",[1]Allegations!Q626)</f>
        <v>Once the Pakistani department responsible for overseas workers' welfare were made aware of the workers' situation representatives in Saudi Arabia assisted the Pakistani workers. They provided food aid and approached the company. They reported the case to the Saud Ministry of Labor.</v>
      </c>
      <c r="T623" t="str">
        <f t="shared" si="81"/>
        <v>x</v>
      </c>
      <c r="U623" t="str">
        <f t="shared" si="82"/>
        <v>x</v>
      </c>
      <c r="V623" t="str">
        <f t="shared" si="83"/>
        <v/>
      </c>
      <c r="W623" t="str">
        <f t="shared" si="84"/>
        <v>x</v>
      </c>
      <c r="X623" t="str">
        <f t="shared" si="85"/>
        <v/>
      </c>
      <c r="Y623" t="str">
        <f t="shared" si="86"/>
        <v/>
      </c>
      <c r="Z623" t="str">
        <f t="shared" si="87"/>
        <v/>
      </c>
      <c r="AA623" s="1" t="str">
        <f t="shared" si="88"/>
        <v/>
      </c>
      <c r="AB623" s="19" t="str">
        <f t="shared" si="89"/>
        <v>Sector not reported/applicable</v>
      </c>
    </row>
    <row r="624" spans="1:28" x14ac:dyDescent="0.25">
      <c r="A624" s="1">
        <f>[1]Allegations!V627</f>
        <v>2086</v>
      </c>
      <c r="B624" t="str">
        <f>IF([1]Allegations!S627="Location unknown","Location unknown",VLOOKUP([1]Allegations!S627,[1]!map_alpha2[#Data],2,FALSE))</f>
        <v>United Arab Emirates</v>
      </c>
      <c r="C624" s="17">
        <f>IF([1]Allegations!U627="","",[1]Allegations!U627)</f>
        <v>43854</v>
      </c>
      <c r="D624" s="18" t="str">
        <f>IF([1]Allegations!B627="","",HYPERLINK([1]Allegations!B627))</f>
        <v>https://www.business-humanrights.org/en/latest-news/uae-100-migrant-workers-without-salary-food-due-to-company-financial-crisis/</v>
      </c>
      <c r="E624" t="str">
        <f>IF([1]Allegations!M627="","",[1]Allegations!M627)</f>
        <v>News outlet</v>
      </c>
      <c r="F624" t="str">
        <f>IF([1]Allegations!L627="","",[1]Allegations!L627)</f>
        <v>Migrant &amp; immigrant workers (40 - Unknown Location - Unknown Sector);Migrant &amp; immigrant workers (60 - IN - Unknown Sector)</v>
      </c>
      <c r="G624">
        <f>IF([1]Allegations!T627="","",[1]Allegations!T627)</f>
        <v>100</v>
      </c>
      <c r="H624" t="str">
        <f>IF([1]Allegations!X627="","",[1]Allegations!X627)</f>
        <v>A group of 100 migrant workers, of whom 60 were from India, were stranded after being employed by two companies who were unable to pay their salaries for the preceding six to eight months.</v>
      </c>
      <c r="I624" s="1" t="str">
        <f>IF([1]Allegations!K627="","",[1]Allegations!K627)</f>
        <v>Non-payment of Wages;Right to food</v>
      </c>
      <c r="J624" t="str">
        <f>IF([1]Allegations!C627="","",[1]Allegations!C627)</f>
        <v/>
      </c>
      <c r="K624" t="str">
        <f>IF([1]Allegations!F627="","",[1]Allegations!F627)</f>
        <v/>
      </c>
      <c r="L624" t="str">
        <f>IF([1]Allegations!G627="","",[1]Allegations!G627)</f>
        <v/>
      </c>
      <c r="M624" t="str">
        <f>IF([1]Allegations!H627="","",[1]Allegations!H627)</f>
        <v/>
      </c>
      <c r="N624" t="str">
        <f>IF([1]Allegations!I627="","",[1]Allegations!I627)</f>
        <v/>
      </c>
      <c r="O624" s="1" t="str">
        <f>IF([1]Allegations!J627="","",[1]Allegations!J627)</f>
        <v>Not Reported (Employer - Sector not reported/applicable)</v>
      </c>
      <c r="P624" t="str">
        <f>IF([1]Allegations!N627="","",[1]Allegations!N627)</f>
        <v>No</v>
      </c>
      <c r="Q624" t="str">
        <f>IF([1]Allegations!O627="","",[1]Allegations!O627)</f>
        <v/>
      </c>
      <c r="R624" s="18" t="str">
        <f>IF(AND([1]Allegations!R627="",[1]Allegations!P627=""),"",IF(AND(NOT([1]Allegations!R627=""),[1]Allegations!P627=""),HYPERLINK([1]Allegations!R627),HYPERLINK([1]Allegations!P627)))</f>
        <v/>
      </c>
      <c r="S624" s="1" t="str">
        <f>IF([1]Allegations!Q627="","",[1]Allegations!Q627)</f>
        <v>A worker alerted the Indian consulate who provided the workers with food and other provisions. They also contacted the company officials and were negotiatin with the HR department to settle the workers dues.</v>
      </c>
      <c r="T624" t="str">
        <f t="shared" si="81"/>
        <v>x</v>
      </c>
      <c r="U624" t="str">
        <f t="shared" si="82"/>
        <v/>
      </c>
      <c r="V624" t="str">
        <f t="shared" si="83"/>
        <v/>
      </c>
      <c r="W624" t="str">
        <f t="shared" si="84"/>
        <v>x</v>
      </c>
      <c r="X624" t="str">
        <f t="shared" si="85"/>
        <v/>
      </c>
      <c r="Y624" t="str">
        <f t="shared" si="86"/>
        <v/>
      </c>
      <c r="Z624" t="str">
        <f t="shared" si="87"/>
        <v/>
      </c>
      <c r="AA624" s="1" t="str">
        <f t="shared" si="88"/>
        <v/>
      </c>
      <c r="AB624" s="19" t="str">
        <f t="shared" si="89"/>
        <v>Sector not reported/applicable</v>
      </c>
    </row>
    <row r="625" spans="1:28" x14ac:dyDescent="0.25">
      <c r="A625" s="1">
        <f>[1]Allegations!V628</f>
        <v>2085</v>
      </c>
      <c r="B625" t="str">
        <f>IF([1]Allegations!S628="Location unknown","Location unknown",VLOOKUP([1]Allegations!S628,[1]!map_alpha2[#Data],2,FALSE))</f>
        <v>United Arab Emirates</v>
      </c>
      <c r="C625" s="17">
        <f>IF([1]Allegations!U628="","",[1]Allegations!U628)</f>
        <v>43856</v>
      </c>
      <c r="D625" s="18" t="str">
        <f>IF([1]Allegations!B628="","",HYPERLINK([1]Allegations!B628))</f>
        <v>https://www.business-humanrights.org/en/latest-news/uae-protesters-allege-young-sudanese-men-are-being-deceived-by-security-firm-forced-into-military-training-camps/</v>
      </c>
      <c r="E625" t="str">
        <f>IF([1]Allegations!M628="","",[1]Allegations!M628)</f>
        <v>News outlet</v>
      </c>
      <c r="F625" t="str">
        <f>IF([1]Allegations!L628="","",[1]Allegations!L628)</f>
        <v>Migrant &amp; immigrant workers (300 - SD - Security companies)</v>
      </c>
      <c r="G625">
        <f>IF([1]Allegations!T628="","",[1]Allegations!T628)</f>
        <v>300</v>
      </c>
      <c r="H625" t="str">
        <f>IF([1]Allegations!X628="","",[1]Allegations!X628)</f>
        <v>In January 2020, reports surfaced on social media alleging that a UAE company, Black Shield Security, had been recruiting Sudanese youth under false pretences. Rather than train as security guards, the Sudanese men were being forcibly recruited and sent to a remote military camp before being transferred to Libya and Yemen. 
In July 2020, "hundreds" of Sudanese people gathered outside the UAE embassy in Khartoum to demand an apology and compensation for their recruitment to Black Shields.</v>
      </c>
      <c r="I625" s="1" t="str">
        <f>IF([1]Allegations!K628="","",[1]Allegations!K628)</f>
        <v>Contract Substitution;Forced labour &amp; modern slavery;Restricted Mobility</v>
      </c>
      <c r="J625" t="str">
        <f>IF([1]Allegations!C628="","",[1]Allegations!C628)</f>
        <v>Black Shield Security Services (Employer)</v>
      </c>
      <c r="K625" t="str">
        <f>IF([1]Allegations!F628="","",[1]Allegations!F628)</f>
        <v>Security companies</v>
      </c>
      <c r="L625" t="str">
        <f>IF([1]Allegations!G628="","",[1]Allegations!G628)</f>
        <v/>
      </c>
      <c r="M625" t="str">
        <f>IF([1]Allegations!H628="","",[1]Allegations!H628)</f>
        <v/>
      </c>
      <c r="N625" t="str">
        <f>IF([1]Allegations!I628="","",[1]Allegations!I628)</f>
        <v/>
      </c>
      <c r="O625" s="1" t="str">
        <f>IF([1]Allegations!J628="","",[1]Allegations!J628)</f>
        <v/>
      </c>
      <c r="P625" t="str">
        <f>IF([1]Allegations!N628="","",[1]Allegations!N628)</f>
        <v>No</v>
      </c>
      <c r="Q625" t="str">
        <f>IF([1]Allegations!O628="","",[1]Allegations!O628)</f>
        <v/>
      </c>
      <c r="R625" s="18" t="str">
        <f>IF(AND([1]Allegations!R628="",[1]Allegations!P628=""),"",IF(AND(NOT([1]Allegations!R628=""),[1]Allegations!P628=""),HYPERLINK([1]Allegations!R628),HYPERLINK([1]Allegations!P628)))</f>
        <v/>
      </c>
      <c r="S625" s="1" t="str">
        <f>IF([1]Allegations!Q628="","",[1]Allegations!Q628)</f>
        <v>The case came to light due to protests by relatives of the recruited men.
 Black Shield Security Services issued a statement denying that they had mislead or deceived recruits about the nature of the jobs offered.</v>
      </c>
      <c r="T625" t="str">
        <f t="shared" si="81"/>
        <v>x</v>
      </c>
      <c r="U625" t="str">
        <f t="shared" si="82"/>
        <v>x</v>
      </c>
      <c r="V625" t="str">
        <f t="shared" si="83"/>
        <v/>
      </c>
      <c r="W625" t="str">
        <f t="shared" si="84"/>
        <v/>
      </c>
      <c r="X625" t="str">
        <f t="shared" si="85"/>
        <v/>
      </c>
      <c r="Y625" t="str">
        <f t="shared" si="86"/>
        <v>x</v>
      </c>
      <c r="Z625" t="str">
        <f t="shared" si="87"/>
        <v/>
      </c>
      <c r="AA625" s="1" t="str">
        <f t="shared" si="88"/>
        <v/>
      </c>
      <c r="AB625" s="19" t="str">
        <f t="shared" si="89"/>
        <v>Security companies</v>
      </c>
    </row>
    <row r="626" spans="1:28" x14ac:dyDescent="0.25">
      <c r="A626" s="1">
        <f>[1]Allegations!V629</f>
        <v>2074</v>
      </c>
      <c r="B626" t="str">
        <f>IF([1]Allegations!S629="Location unknown","Location unknown",VLOOKUP([1]Allegations!S629,[1]!map_alpha2[#Data],2,FALSE))</f>
        <v>Saudi Arabia</v>
      </c>
      <c r="C626" s="17">
        <f>IF([1]Allegations!U629="","",[1]Allegations!U629)</f>
        <v>43797</v>
      </c>
      <c r="D626" s="18" t="str">
        <f>IF([1]Allegations!B629="","",HYPERLINK([1]Allegations!B629))</f>
        <v>https://www.business-humanrights.org/en/latest-news/bangladeshi-female-domestic-workers-to-the-gulf-abused-by-unscrupulous-recruitment-agents/</v>
      </c>
      <c r="E626" t="str">
        <f>IF([1]Allegations!M629="","",[1]Allegations!M629)</f>
        <v>News outlet</v>
      </c>
      <c r="F626" t="str">
        <f>IF([1]Allegations!L629="","",[1]Allegations!L629)</f>
        <v>Migrant &amp; immigrant workers (1 - BD - Domestic worker agencies)</v>
      </c>
      <c r="G626">
        <f>IF([1]Allegations!T629="","",[1]Allegations!T629)</f>
        <v>1</v>
      </c>
      <c r="H626" t="str">
        <f>IF([1]Allegations!X629="","",[1]Allegations!X629)</f>
        <v>The video of a Bangladeshi domestic worker appeared on social media detailing her abuse at the hands of both employer and recruiter. Whilst the story comes to light set against a history of horrific abuse against female domestic workers in the Gulf, this story highlighted the role of her 'Dalal', a chain of sub-recruiters connected to recruitment agents within the destination country, in her abuse.
The woman alleged her employer was physically violent since the start of her employment. When she approached the local broker agency of recruiter Arab World Distribution in Saudi Arabia, she was denied assistance, and was verbally and physically abused. Following this, the abusive behaviour from her employer intensified. Her husband faced demands from the agency in Bangladesh to pay 100,000 taka (US$1,200) to end her contract early.</v>
      </c>
      <c r="I626" s="1" t="str">
        <f>IF([1]Allegations!K629="","",[1]Allegations!K629)</f>
        <v>Beatings &amp; violence;Intimidation &amp; Threats;Non-payment of Wages;Recruitment Fees;Restricted Mobility</v>
      </c>
      <c r="J626" t="str">
        <f>IF([1]Allegations!C629="","",[1]Allegations!C629)</f>
        <v>Arab World Distribution (Recruiter)</v>
      </c>
      <c r="K626" t="str">
        <f>IF([1]Allegations!F629="","",[1]Allegations!F629)</f>
        <v>Recruitment agencies</v>
      </c>
      <c r="L626" t="str">
        <f>IF([1]Allegations!G629="","",[1]Allegations!G629)</f>
        <v/>
      </c>
      <c r="M626" t="str">
        <f>IF([1]Allegations!H629="","",[1]Allegations!H629)</f>
        <v/>
      </c>
      <c r="N626" t="str">
        <f>IF([1]Allegations!I629="","",[1]Allegations!I629)</f>
        <v/>
      </c>
      <c r="O626" s="1" t="str">
        <f>IF([1]Allegations!J629="","",[1]Allegations!J629)</f>
        <v/>
      </c>
      <c r="P626" t="str">
        <f>IF([1]Allegations!N629="","",[1]Allegations!N629)</f>
        <v>No</v>
      </c>
      <c r="Q626" t="str">
        <f>IF([1]Allegations!O629="","",[1]Allegations!O629)</f>
        <v/>
      </c>
      <c r="R626" s="18" t="str">
        <f>IF(AND([1]Allegations!R629="",[1]Allegations!P629=""),"",IF(AND(NOT([1]Allegations!R629=""),[1]Allegations!P629=""),HYPERLINK([1]Allegations!R629),HYPERLINK([1]Allegations!P629)))</f>
        <v/>
      </c>
      <c r="S626" s="1" t="str">
        <f>IF([1]Allegations!Q629="","",[1]Allegations!Q629)</f>
        <v>None reported.</v>
      </c>
      <c r="T626" t="str">
        <f t="shared" si="81"/>
        <v>x</v>
      </c>
      <c r="U626" t="str">
        <f t="shared" si="82"/>
        <v>x</v>
      </c>
      <c r="V626" t="str">
        <f t="shared" si="83"/>
        <v/>
      </c>
      <c r="W626" t="str">
        <f t="shared" si="84"/>
        <v/>
      </c>
      <c r="X626" t="str">
        <f t="shared" si="85"/>
        <v>x</v>
      </c>
      <c r="Y626" t="str">
        <f t="shared" si="86"/>
        <v/>
      </c>
      <c r="Z626" t="str">
        <f t="shared" si="87"/>
        <v/>
      </c>
      <c r="AA626" s="1" t="str">
        <f t="shared" si="88"/>
        <v/>
      </c>
      <c r="AB626" s="19" t="str">
        <f t="shared" si="89"/>
        <v>Recruitment agencies</v>
      </c>
    </row>
    <row r="627" spans="1:28" x14ac:dyDescent="0.25">
      <c r="A627" s="1">
        <f>[1]Allegations!V630</f>
        <v>2073</v>
      </c>
      <c r="B627" t="str">
        <f>IF([1]Allegations!S630="Location unknown","Location unknown",VLOOKUP([1]Allegations!S630,[1]!map_alpha2[#Data],2,FALSE))</f>
        <v>Saudi Arabia</v>
      </c>
      <c r="C627" s="17">
        <f>IF([1]Allegations!U630="","",[1]Allegations!U630)</f>
        <v>42585</v>
      </c>
      <c r="D627" s="18" t="str">
        <f>IF([1]Allegations!B630="","",HYPERLINK([1]Allegations!B630))</f>
        <v>https://www.business-humanrights.org/en/latest-news/pakistani-workers-stranded-in-saudi-arabia/</v>
      </c>
      <c r="E627" t="str">
        <f>IF([1]Allegations!M630="","",[1]Allegations!M630)</f>
        <v>News outlet</v>
      </c>
      <c r="F627" t="str">
        <f>IF([1]Allegations!L630="","",[1]Allegations!L630)</f>
        <v>Migrant &amp; immigrant workers (520 - PK - Construction)</v>
      </c>
      <c r="G627">
        <f>IF([1]Allegations!T630="","",[1]Allegations!T630)</f>
        <v>520</v>
      </c>
      <c r="H627" t="str">
        <f>IF([1]Allegations!X630="","",[1]Allegations!X630)</f>
        <v>Saad Contracting and Trading was one of two companies, along with Saudi Oger, responsible for the large-scale lay off of workers following the companies' collapse. Workers were allegedly facing delays in receiving their salaries and end-of-service benefits. They had also allegedly not renewed the workers' residence permits.</v>
      </c>
      <c r="I627" s="1" t="str">
        <f>IF([1]Allegations!K630="","",[1]Allegations!K630)</f>
        <v>Failing to renew visas;Non-payment of Wages</v>
      </c>
      <c r="J627" t="str">
        <f>IF([1]Allegations!C630="","",[1]Allegations!C630)</f>
        <v>Saad Trading and Contracting (Employer)</v>
      </c>
      <c r="K627" t="str">
        <f>IF([1]Allegations!F630="","",[1]Allegations!F630)</f>
        <v>Construction</v>
      </c>
      <c r="L627" t="str">
        <f>IF([1]Allegations!G630="","",[1]Allegations!G630)</f>
        <v/>
      </c>
      <c r="M627" t="str">
        <f>IF([1]Allegations!H630="","",[1]Allegations!H630)</f>
        <v/>
      </c>
      <c r="N627" t="str">
        <f>IF([1]Allegations!I630="","",[1]Allegations!I630)</f>
        <v/>
      </c>
      <c r="O627" s="1" t="str">
        <f>IF([1]Allegations!J630="","",[1]Allegations!J630)</f>
        <v/>
      </c>
      <c r="P627" t="str">
        <f>IF([1]Allegations!N630="","",[1]Allegations!N630)</f>
        <v>No</v>
      </c>
      <c r="Q627" t="str">
        <f>IF([1]Allegations!O630="","",[1]Allegations!O630)</f>
        <v/>
      </c>
      <c r="R627" s="18" t="str">
        <f>IF(AND([1]Allegations!R630="",[1]Allegations!P630=""),"",IF(AND(NOT([1]Allegations!R630=""),[1]Allegations!P630=""),HYPERLINK([1]Allegations!R630),HYPERLINK([1]Allegations!P630)))</f>
        <v/>
      </c>
      <c r="S627" s="1" t="str">
        <f>IF([1]Allegations!Q630="","",[1]Allegations!Q630)</f>
        <v>None reported.</v>
      </c>
      <c r="T627" t="str">
        <f t="shared" si="81"/>
        <v>x</v>
      </c>
      <c r="U627" t="str">
        <f t="shared" si="82"/>
        <v>x</v>
      </c>
      <c r="V627" t="str">
        <f t="shared" si="83"/>
        <v/>
      </c>
      <c r="W627" t="str">
        <f t="shared" si="84"/>
        <v/>
      </c>
      <c r="X627" t="str">
        <f t="shared" si="85"/>
        <v/>
      </c>
      <c r="Y627" t="str">
        <f t="shared" si="86"/>
        <v/>
      </c>
      <c r="Z627" t="str">
        <f t="shared" si="87"/>
        <v/>
      </c>
      <c r="AA627" s="1" t="str">
        <f t="shared" si="88"/>
        <v/>
      </c>
      <c r="AB627" s="19" t="str">
        <f t="shared" si="89"/>
        <v>Construction</v>
      </c>
    </row>
    <row r="628" spans="1:28" x14ac:dyDescent="0.25">
      <c r="A628" s="1">
        <f>[1]Allegations!V631</f>
        <v>2059</v>
      </c>
      <c r="B628" t="str">
        <f>IF([1]Allegations!S631="Location unknown","Location unknown",VLOOKUP([1]Allegations!S631,[1]!map_alpha2[#Data],2,FALSE))</f>
        <v>Bahrain</v>
      </c>
      <c r="C628" s="17">
        <f>IF([1]Allegations!U631="","",[1]Allegations!U631)</f>
        <v>43763</v>
      </c>
      <c r="D628" s="18" t="str">
        <f>IF([1]Allegations!B631="","",HYPERLINK([1]Allegations!B631))</f>
        <v>https://www.business-humanrights.org/en/latest-news/bahrain-construction-and-sanitation-workers-allegedly-subject-to-labour-abuse-including-withheld-wages-and-passports/</v>
      </c>
      <c r="E628" t="str">
        <f>IF([1]Allegations!M631="","",[1]Allegations!M631)</f>
        <v>News outlet</v>
      </c>
      <c r="F628" t="str">
        <f>IF([1]Allegations!L631="","",[1]Allegations!L631)</f>
        <v>Migrant &amp; immigrant workers (40 - IN - Construction);Migrant &amp; immigrant workers (5 - PK - Construction)</v>
      </c>
      <c r="G628" t="str">
        <f>IF([1]Allegations!T631="","",[1]Allegations!T631)</f>
        <v>Number unknown</v>
      </c>
      <c r="H628" t="str">
        <f>IF([1]Allegations!X631="","",[1]Allegations!X631)</f>
        <v>In October 2019, GDN reported that an undisclosed number of migrant workers employed by construction firm Mid Town Contracting and Services and Sanitation company, Sea Breeze International Cleaning Services, were subject to a range of labour abuses in Bahrain. At least 45 employees (40 Indian and 5 Pakistani nationals) had not been paid for three months, over 100 employees had their passports withheld by the employer and the workers' did not have access to electricity in their accommodation because the employer had allegedly failed to pay the bill. At the time of reporting, workers were forced to sleep outside because they did not have access to air conditioning.</v>
      </c>
      <c r="I628" s="1" t="str">
        <f>IF([1]Allegations!K631="","",[1]Allegations!K631)</f>
        <v>Health: General (including workplace health &amp; safety);Non-payment of Wages;Precarious/unsuitable living conditions;Restricted Mobility;Right to food;Withholding Passports</v>
      </c>
      <c r="J628" t="str">
        <f>IF([1]Allegations!C631="","",[1]Allegations!C631)</f>
        <v>MidTown Contracting and Services (Employer)</v>
      </c>
      <c r="K628" t="str">
        <f>IF([1]Allegations!F631="","",[1]Allegations!F631)</f>
        <v>Construction</v>
      </c>
      <c r="L628" t="str">
        <f>IF([1]Allegations!G631="","",[1]Allegations!G631)</f>
        <v/>
      </c>
      <c r="M628" t="str">
        <f>IF([1]Allegations!H631="","",[1]Allegations!H631)</f>
        <v/>
      </c>
      <c r="N628" t="str">
        <f>IF([1]Allegations!I631="","",[1]Allegations!I631)</f>
        <v/>
      </c>
      <c r="O628" s="1" t="str">
        <f>IF([1]Allegations!J631="","",[1]Allegations!J631)</f>
        <v/>
      </c>
      <c r="P628" t="str">
        <f>IF([1]Allegations!N631="","",[1]Allegations!N631)</f>
        <v>No</v>
      </c>
      <c r="Q628" t="str">
        <f>IF([1]Allegations!O631="","",[1]Allegations!O631)</f>
        <v/>
      </c>
      <c r="R628" s="18" t="str">
        <f>IF(AND([1]Allegations!R631="",[1]Allegations!P631=""),"",IF(AND(NOT([1]Allegations!R631=""),[1]Allegations!P631=""),HYPERLINK([1]Allegations!R631),HYPERLINK([1]Allegations!P631)))</f>
        <v/>
      </c>
      <c r="S628" s="1" t="str">
        <f>IF([1]Allegations!Q631="","",[1]Allegations!Q631)</f>
        <v>The Labour Market Regulatory Authority (LMRA) worked in response to the GDN reporting, securing more than 100 passports held by the employer. Together with the Indian embassy they supplied food aid to the workers. A lawyer was appointed on behalf of the workers, but it was not clear by whom. The men were also being supported by local charity organisations.</v>
      </c>
      <c r="T628" t="str">
        <f t="shared" si="81"/>
        <v>x</v>
      </c>
      <c r="U628" t="str">
        <f t="shared" si="82"/>
        <v>x</v>
      </c>
      <c r="V628" t="str">
        <f t="shared" si="83"/>
        <v>x</v>
      </c>
      <c r="W628" t="str">
        <f t="shared" si="84"/>
        <v>x</v>
      </c>
      <c r="X628" t="str">
        <f t="shared" si="85"/>
        <v/>
      </c>
      <c r="Y628" t="str">
        <f t="shared" si="86"/>
        <v/>
      </c>
      <c r="Z628" t="str">
        <f t="shared" si="87"/>
        <v/>
      </c>
      <c r="AA628" s="1" t="str">
        <f t="shared" si="88"/>
        <v/>
      </c>
      <c r="AB628" s="19" t="str">
        <f t="shared" si="89"/>
        <v>Construction</v>
      </c>
    </row>
    <row r="629" spans="1:28" x14ac:dyDescent="0.25">
      <c r="A629" s="1">
        <f>[1]Allegations!V632</f>
        <v>2052</v>
      </c>
      <c r="B629" t="str">
        <f>IF([1]Allegations!S632="Location unknown","Location unknown",VLOOKUP([1]Allegations!S632,[1]!map_alpha2[#Data],2,FALSE))</f>
        <v>Bahrain</v>
      </c>
      <c r="C629" s="17">
        <f>IF([1]Allegations!U632="","",[1]Allegations!U632)</f>
        <v>43502</v>
      </c>
      <c r="D629" s="18" t="str">
        <f>IF([1]Allegations!B632="","",HYPERLINK([1]Allegations!B632))</f>
        <v>https://www.business-humanrights.org/en/latest-news/bahrain-authorities-take-legal-action-against-bramco-for-labour-violations-company-could-not-be-reached-for-comment/</v>
      </c>
      <c r="E629" t="str">
        <f>IF([1]Allegations!M632="","",[1]Allegations!M632)</f>
        <v>News outlet</v>
      </c>
      <c r="F629" t="str">
        <f>IF([1]Allegations!L632="","",[1]Allegations!L632)</f>
        <v>Migrant &amp; immigrant workers (56 - IN - Mining);Migrant &amp; immigrant workers (Unknown Number - BD - Mining);Migrant &amp; immigrant workers (Unknown Number - NP - Mining);Migrant &amp; immigrant workers (Unknown Number - PH - Mining)</v>
      </c>
      <c r="G629">
        <f>IF([1]Allegations!T632="","",[1]Allegations!T632)</f>
        <v>100</v>
      </c>
      <c r="H629" t="str">
        <f>IF([1]Allegations!X632="","",[1]Allegations!X632)</f>
        <v xml:space="preserve">Mining company Bramco had been blacklisted by the Bahraini government after its owner had been asked repeatedly to settle outstanding salaries for his employees. The company had allegedly not been paying employees' salaries, some for up to a year.
As of February 2019 many men were surviving on food aid from their embassies. For many of the workers, their employment visas had expired and they were therefore no longer legally resident in Bahrain. </v>
      </c>
      <c r="I629" s="1" t="str">
        <f>IF([1]Allegations!K632="","",[1]Allegations!K632)</f>
        <v>Failing to renew visas;Non-payment of Wages;Right to food</v>
      </c>
      <c r="J629" t="str">
        <f>IF([1]Allegations!C632="","",[1]Allegations!C632)</f>
        <v>Bramco Group (Employer)</v>
      </c>
      <c r="K629" t="str">
        <f>IF([1]Allegations!F632="","",[1]Allegations!F632)</f>
        <v>Building materials &amp; equipment;Mining</v>
      </c>
      <c r="L629" t="str">
        <f>IF([1]Allegations!G632="","",[1]Allegations!G632)</f>
        <v/>
      </c>
      <c r="M629" t="str">
        <f>IF([1]Allegations!H632="","",[1]Allegations!H632)</f>
        <v/>
      </c>
      <c r="N629" t="str">
        <f>IF([1]Allegations!I632="","",[1]Allegations!I632)</f>
        <v/>
      </c>
      <c r="O629" s="1" t="str">
        <f>IF([1]Allegations!J632="","",[1]Allegations!J632)</f>
        <v/>
      </c>
      <c r="P629" t="str">
        <f>IF([1]Allegations!N632="","",[1]Allegations!N632)</f>
        <v>No</v>
      </c>
      <c r="Q629" t="str">
        <f>IF([1]Allegations!O632="","",[1]Allegations!O632)</f>
        <v/>
      </c>
      <c r="R629" s="18" t="str">
        <f>IF(AND([1]Allegations!R632="",[1]Allegations!P632=""),"",IF(AND(NOT([1]Allegations!R632=""),[1]Allegations!P632=""),HYPERLINK([1]Allegations!R632),HYPERLINK([1]Allegations!P632)))</f>
        <v/>
      </c>
      <c r="S629" s="1" t="str">
        <f>IF([1]Allegations!Q632="","",[1]Allegations!Q632)</f>
        <v>In February 2019 it was reported that the Labour Ministry had lodged a case against Bramco for failing to pay over 100 employees for months, some claimed they had not been paid for over a year. At the time of reporting 43 Bangladeshi employees were planning to file a separate police complaint. The Indian and Bangladeshi embassies were both in touch with the Labour Ministry and had been advising impacted nationals.</v>
      </c>
      <c r="T629" t="str">
        <f t="shared" si="81"/>
        <v>x</v>
      </c>
      <c r="U629" t="str">
        <f t="shared" si="82"/>
        <v>x</v>
      </c>
      <c r="V629" t="str">
        <f t="shared" si="83"/>
        <v/>
      </c>
      <c r="W629" t="str">
        <f t="shared" si="84"/>
        <v>x</v>
      </c>
      <c r="X629" t="str">
        <f t="shared" si="85"/>
        <v/>
      </c>
      <c r="Y629" t="str">
        <f t="shared" si="86"/>
        <v/>
      </c>
      <c r="Z629" t="str">
        <f t="shared" si="87"/>
        <v/>
      </c>
      <c r="AA629" s="1" t="str">
        <f t="shared" si="88"/>
        <v/>
      </c>
      <c r="AB629" s="19" t="str">
        <f t="shared" si="89"/>
        <v>Building materials &amp; equipment;Mining</v>
      </c>
    </row>
    <row r="630" spans="1:28" x14ac:dyDescent="0.25">
      <c r="A630" s="1">
        <f>[1]Allegations!V633</f>
        <v>2051</v>
      </c>
      <c r="B630" t="str">
        <f>IF([1]Allegations!S633="Location unknown","Location unknown",VLOOKUP([1]Allegations!S633,[1]!map_alpha2[#Data],2,FALSE))</f>
        <v>Bahrain</v>
      </c>
      <c r="C630" s="17">
        <f>IF([1]Allegations!U633="","",[1]Allegations!U633)</f>
        <v>43751</v>
      </c>
      <c r="D630" s="18" t="str">
        <f>IF([1]Allegations!B633="","",HYPERLINK([1]Allegations!B633))</f>
        <v>https://www.business-humanrights.org/en/latest-news/bahrain-report-finds-migrant-workers-continue-to-bear-cost-of-salary-non-payments-despite-protections/</v>
      </c>
      <c r="E630" t="str">
        <f>IF([1]Allegations!M633="","",[1]Allegations!M633)</f>
        <v>News outlet</v>
      </c>
      <c r="F630" t="str">
        <f>IF([1]Allegations!L633="","",[1]Allegations!L633)</f>
        <v>Migrant &amp; immigrant workers (Unknown Number - Unknown Location - Construction)</v>
      </c>
      <c r="G630" t="str">
        <f>IF([1]Allegations!T633="","",[1]Allegations!T633)</f>
        <v>Number unknown</v>
      </c>
      <c r="H630" t="str">
        <f>IF([1]Allegations!X633="","",[1]Allegations!X633)</f>
        <v>In September 2018, hundreds of workers from Ramses Trading Co. protested against 'several months' of unpaid wages. Some told the NGO Migrant Rights that they had not been paid for nearly six months.</v>
      </c>
      <c r="I630" s="1" t="str">
        <f>IF([1]Allegations!K633="","",[1]Allegations!K633)</f>
        <v>Denial of Freedom of Expression/Assembly;Non-payment of Wages</v>
      </c>
      <c r="J630" t="str">
        <f>IF([1]Allegations!C633="","",[1]Allegations!C633)</f>
        <v>Ramses Trading Co. (Employer)</v>
      </c>
      <c r="K630" t="str">
        <f>IF([1]Allegations!F633="","",[1]Allegations!F633)</f>
        <v>Construction</v>
      </c>
      <c r="L630" t="str">
        <f>IF([1]Allegations!G633="","",[1]Allegations!G633)</f>
        <v/>
      </c>
      <c r="M630" t="str">
        <f>IF([1]Allegations!H633="","",[1]Allegations!H633)</f>
        <v/>
      </c>
      <c r="N630" t="str">
        <f>IF([1]Allegations!I633="","",[1]Allegations!I633)</f>
        <v/>
      </c>
      <c r="O630" s="1" t="str">
        <f>IF([1]Allegations!J633="","",[1]Allegations!J633)</f>
        <v>Government (Unknown - Sector not reported/applicable)</v>
      </c>
      <c r="P630" t="str">
        <f>IF([1]Allegations!N633="","",[1]Allegations!N633)</f>
        <v>No</v>
      </c>
      <c r="Q630" t="str">
        <f>IF([1]Allegations!O633="","",[1]Allegations!O633)</f>
        <v/>
      </c>
      <c r="R630" s="18" t="str">
        <f>IF(AND([1]Allegations!R633="",[1]Allegations!P633=""),"",IF(AND(NOT([1]Allegations!R633=""),[1]Allegations!P633=""),HYPERLINK([1]Allegations!R633),HYPERLINK([1]Allegations!P633)))</f>
        <v/>
      </c>
      <c r="S630" s="1" t="str">
        <f>IF([1]Allegations!Q633="","",[1]Allegations!Q633)</f>
        <v>The protests were dispersed by riot police.</v>
      </c>
      <c r="T630" t="str">
        <f t="shared" si="81"/>
        <v>x</v>
      </c>
      <c r="U630" t="str">
        <f t="shared" si="82"/>
        <v>x</v>
      </c>
      <c r="V630" t="str">
        <f t="shared" si="83"/>
        <v/>
      </c>
      <c r="W630" t="str">
        <f t="shared" si="84"/>
        <v/>
      </c>
      <c r="X630" t="str">
        <f t="shared" si="85"/>
        <v/>
      </c>
      <c r="Y630" t="str">
        <f t="shared" si="86"/>
        <v/>
      </c>
      <c r="Z630" t="str">
        <f t="shared" si="87"/>
        <v/>
      </c>
      <c r="AA630" s="1" t="str">
        <f t="shared" si="88"/>
        <v/>
      </c>
      <c r="AB630" s="19" t="str">
        <f t="shared" si="89"/>
        <v>ConstructionSector not reported/applicable</v>
      </c>
    </row>
    <row r="631" spans="1:28" x14ac:dyDescent="0.25">
      <c r="A631" s="1">
        <f>[1]Allegations!V634</f>
        <v>2050</v>
      </c>
      <c r="B631" t="str">
        <f>IF([1]Allegations!S634="Location unknown","Location unknown",VLOOKUP([1]Allegations!S634,[1]!map_alpha2[#Data],2,FALSE))</f>
        <v>Oman</v>
      </c>
      <c r="C631" s="17">
        <f>IF([1]Allegations!U634="","",[1]Allegations!U634)</f>
        <v>43697</v>
      </c>
      <c r="D631" s="18" t="str">
        <f>IF([1]Allegations!B634="","",HYPERLINK([1]Allegations!B634))</f>
        <v>https://www.business-humanrights.org/en/latest-news/oman-report-accuses-gulf-aluminium-of-failing-to-pay-migrant-workers-for-a-year-leaving-them-stranded-and-relying-on-charity/</v>
      </c>
      <c r="E631" t="str">
        <f>IF([1]Allegations!M634="","",[1]Allegations!M634)</f>
        <v>News outlet</v>
      </c>
      <c r="F631" t="str">
        <f>IF([1]Allegations!L634="","",[1]Allegations!L634)</f>
        <v>Migrant &amp; immigrant workers (6 - IN - Metals &amp; steel);Migrant &amp; immigrant workers (6 - PK - Metals &amp; steel)</v>
      </c>
      <c r="G631">
        <f>IF([1]Allegations!T634="","",[1]Allegations!T634)</f>
        <v>12</v>
      </c>
      <c r="H631" t="str">
        <f>IF([1]Allegations!X634="","",[1]Allegations!X634)</f>
        <v xml:space="preserve">Two Indian workers employed by Gulf Aluminium allege that their company has delayed wages for a year. The company reportedly shut, leaving a total of 12 workers (six Indian, six Pakistani) jobless for the past month.
</v>
      </c>
      <c r="I631" s="1" t="str">
        <f>IF([1]Allegations!K634="","",[1]Allegations!K634)</f>
        <v>Non-payment of Wages</v>
      </c>
      <c r="J631" t="str">
        <f>IF([1]Allegations!C634="","",[1]Allegations!C634)</f>
        <v>Gulf Aluminium (Employer)</v>
      </c>
      <c r="K631" t="str">
        <f>IF([1]Allegations!F634="","",[1]Allegations!F634)</f>
        <v>Construction &amp; building materials: General</v>
      </c>
      <c r="L631" t="str">
        <f>IF([1]Allegations!G634="","",[1]Allegations!G634)</f>
        <v/>
      </c>
      <c r="M631" t="str">
        <f>IF([1]Allegations!H634="","",[1]Allegations!H634)</f>
        <v/>
      </c>
      <c r="N631" t="str">
        <f>IF([1]Allegations!I634="","",[1]Allegations!I634)</f>
        <v/>
      </c>
      <c r="O631" s="1" t="str">
        <f>IF([1]Allegations!J634="","",[1]Allegations!J634)</f>
        <v/>
      </c>
      <c r="P631" t="str">
        <f>IF([1]Allegations!N634="","",[1]Allegations!N634)</f>
        <v>No</v>
      </c>
      <c r="Q631" t="str">
        <f>IF([1]Allegations!O634="","",[1]Allegations!O634)</f>
        <v/>
      </c>
      <c r="R631" s="18" t="str">
        <f>IF(AND([1]Allegations!R634="",[1]Allegations!P634=""),"",IF(AND(NOT([1]Allegations!R634=""),[1]Allegations!P634=""),HYPERLINK([1]Allegations!R634),HYPERLINK([1]Allegations!P634)))</f>
        <v/>
      </c>
      <c r="S631" s="1" t="str">
        <f>IF([1]Allegations!Q634="","",[1]Allegations!Q634)</f>
        <v>The two men had sought recourse from the local labour court where, at the time of reporting, the case was still pending.</v>
      </c>
      <c r="T631" t="str">
        <f t="shared" si="81"/>
        <v>x</v>
      </c>
      <c r="U631" t="str">
        <f t="shared" si="82"/>
        <v/>
      </c>
      <c r="V631" t="str">
        <f t="shared" si="83"/>
        <v/>
      </c>
      <c r="W631" t="str">
        <f t="shared" si="84"/>
        <v/>
      </c>
      <c r="X631" t="str">
        <f t="shared" si="85"/>
        <v/>
      </c>
      <c r="Y631" t="str">
        <f t="shared" si="86"/>
        <v/>
      </c>
      <c r="Z631" t="str">
        <f t="shared" si="87"/>
        <v/>
      </c>
      <c r="AA631" s="1" t="str">
        <f t="shared" si="88"/>
        <v/>
      </c>
      <c r="AB631" s="19" t="str">
        <f t="shared" si="89"/>
        <v>Construction &amp; building materials: General</v>
      </c>
    </row>
    <row r="632" spans="1:28" x14ac:dyDescent="0.25">
      <c r="A632" s="1">
        <f>[1]Allegations!V635</f>
        <v>2048</v>
      </c>
      <c r="B632" t="str">
        <f>IF([1]Allegations!S635="Location unknown","Location unknown",VLOOKUP([1]Allegations!S635,[1]!map_alpha2[#Data],2,FALSE))</f>
        <v>Saudi Arabia</v>
      </c>
      <c r="C632" s="17">
        <f>IF([1]Allegations!U635="","",[1]Allegations!U635)</f>
        <v>43744</v>
      </c>
      <c r="D632" s="18" t="str">
        <f>IF([1]Allegations!B635="","",HYPERLINK([1]Allegations!B635))</f>
        <v>https://www.business-humanrights.org/en/latest-news/saudi-arabia-600-indian-workers-stranded-after-company-closure-leaves-them-without-compensation/</v>
      </c>
      <c r="E632" t="str">
        <f>IF([1]Allegations!M635="","",[1]Allegations!M635)</f>
        <v>News outlet</v>
      </c>
      <c r="F632" t="str">
        <f>IF([1]Allegations!L635="","",[1]Allegations!L635)</f>
        <v>Migrant &amp; immigrant workers (600 - IN - Construction)</v>
      </c>
      <c r="G632">
        <f>IF([1]Allegations!T635="","",[1]Allegations!T635)</f>
        <v>600</v>
      </c>
      <c r="H632" t="str">
        <f>IF([1]Allegations!X635="","",[1]Allegations!X635)</f>
        <v>600 workers were reportedly stranded in labour camps after their companies failed to implement the Nitaqat, a requirement that all Saudi companies reserve at least 10% employment for Saudi nationals. Mostly employed in construction, many of the workers had been working in Saudi Arabia for between 5 and 30 years. By October 2019, the workers had reportedly not been paid for 10 months, according to the chairman of a community welfare organisation. The workers had also gone without food, medicine, power and water, and some faced travel bans as their visas had expired.
One company, Al Dossary was named, but multiple companies were involved.</v>
      </c>
      <c r="I632" s="1" t="str">
        <f>IF([1]Allegations!K635="","",[1]Allegations!K635)</f>
        <v>Failing to renew visas;Health: General (including workplace health &amp; safety);Injuries;Non-payment of Wages;Precarious/unsuitable living conditions;Right to food</v>
      </c>
      <c r="J632" t="str">
        <f>IF([1]Allegations!C635="","",[1]Allegations!C635)</f>
        <v>Al Dossary (Employer)</v>
      </c>
      <c r="K632" t="str">
        <f>IF([1]Allegations!F635="","",[1]Allegations!F635)</f>
        <v>Construction</v>
      </c>
      <c r="L632" t="str">
        <f>IF([1]Allegations!G635="","",[1]Allegations!G635)</f>
        <v/>
      </c>
      <c r="M632" t="str">
        <f>IF([1]Allegations!H635="","",[1]Allegations!H635)</f>
        <v/>
      </c>
      <c r="N632" t="str">
        <f>IF([1]Allegations!I635="","",[1]Allegations!I635)</f>
        <v/>
      </c>
      <c r="O632" s="1" t="str">
        <f>IF([1]Allegations!J635="","",[1]Allegations!J635)</f>
        <v/>
      </c>
      <c r="P632" t="str">
        <f>IF([1]Allegations!N635="","",[1]Allegations!N635)</f>
        <v>No</v>
      </c>
      <c r="Q632" t="str">
        <f>IF([1]Allegations!O635="","",[1]Allegations!O635)</f>
        <v/>
      </c>
      <c r="R632" s="18" t="str">
        <f>IF(AND([1]Allegations!R635="",[1]Allegations!P635=""),"",IF(AND(NOT([1]Allegations!R635=""),[1]Allegations!P635=""),HYPERLINK([1]Allegations!R635),HYPERLINK([1]Allegations!P635)))</f>
        <v/>
      </c>
      <c r="S632" s="1" t="str">
        <f>IF([1]Allegations!Q635="","",[1]Allegations!Q635)</f>
        <v>The employees had submitted a written complaint to the Saudi Labour Court who ruled 'in favour of them', and were being supported by the Indian embassy. The company had allegedly done nothing to comply, however, and their 'new management policy' was to close down without paying compensation.</v>
      </c>
      <c r="T632" t="str">
        <f t="shared" si="81"/>
        <v>x</v>
      </c>
      <c r="U632" t="str">
        <f t="shared" si="82"/>
        <v>x</v>
      </c>
      <c r="V632" t="str">
        <f t="shared" si="83"/>
        <v>x</v>
      </c>
      <c r="W632" t="str">
        <f t="shared" si="84"/>
        <v>x</v>
      </c>
      <c r="X632" t="str">
        <f t="shared" si="85"/>
        <v/>
      </c>
      <c r="Y632" t="str">
        <f t="shared" si="86"/>
        <v/>
      </c>
      <c r="Z632" t="str">
        <f t="shared" si="87"/>
        <v>x</v>
      </c>
      <c r="AA632" s="1" t="str">
        <f t="shared" si="88"/>
        <v/>
      </c>
      <c r="AB632" s="19" t="str">
        <f t="shared" si="89"/>
        <v>Construction</v>
      </c>
    </row>
    <row r="633" spans="1:28" x14ac:dyDescent="0.25">
      <c r="A633" s="1">
        <f>[1]Allegations!V636</f>
        <v>2044</v>
      </c>
      <c r="B633" t="str">
        <f>IF([1]Allegations!S636="Location unknown","Location unknown",VLOOKUP([1]Allegations!S636,[1]!map_alpha2[#Data],2,FALSE))</f>
        <v>United Arab Emirates</v>
      </c>
      <c r="C633" s="17">
        <f>IF([1]Allegations!U636="","",[1]Allegations!U636)</f>
        <v>43730</v>
      </c>
      <c r="D633" s="18" t="str">
        <f>IF([1]Allegations!B636="","",HYPERLINK([1]Allegations!B636))</f>
        <v>https://www.business-humanrights.org/en/latest-news/joy-for-400-workers-after-dh3-million-in-owed-wages-is-finally-paid/</v>
      </c>
      <c r="E633" t="str">
        <f>IF([1]Allegations!M636="","",[1]Allegations!M636)</f>
        <v>News outlet</v>
      </c>
      <c r="F633" t="str">
        <f>IF([1]Allegations!L636="","",[1]Allegations!L636)</f>
        <v>Migrant &amp; immigrant workers (Unknown Number - Unknown Location - Unknown Sector)</v>
      </c>
      <c r="G633">
        <f>IF([1]Allegations!T636="","",[1]Allegations!T636)</f>
        <v>1000</v>
      </c>
      <c r="H633" t="str">
        <f>IF([1]Allegations!X636="","",[1]Allegations!X636)</f>
        <v>A total of more than 1,000 workers, including cooks, waiters, administrators and drivers, faced salary delays after their unnamed company halted salary payments. Neither the name of the company, nor the nationality of the workers was reported.</v>
      </c>
      <c r="I633" s="1" t="str">
        <f>IF([1]Allegations!K636="","",[1]Allegations!K636)</f>
        <v>Non-payment of Wages</v>
      </c>
      <c r="J633" t="str">
        <f>IF([1]Allegations!C636="","",[1]Allegations!C636)</f>
        <v/>
      </c>
      <c r="K633" t="str">
        <f>IF([1]Allegations!F636="","",[1]Allegations!F636)</f>
        <v/>
      </c>
      <c r="L633" t="str">
        <f>IF([1]Allegations!G636="","",[1]Allegations!G636)</f>
        <v/>
      </c>
      <c r="M633" t="str">
        <f>IF([1]Allegations!H636="","",[1]Allegations!H636)</f>
        <v/>
      </c>
      <c r="N633" t="str">
        <f>IF([1]Allegations!I636="","",[1]Allegations!I636)</f>
        <v/>
      </c>
      <c r="O633" s="1" t="str">
        <f>IF([1]Allegations!J636="","",[1]Allegations!J636)</f>
        <v>Not Reported (Employer - Sector not reported/applicable)</v>
      </c>
      <c r="P633" t="str">
        <f>IF([1]Allegations!N636="","",[1]Allegations!N636)</f>
        <v>No</v>
      </c>
      <c r="Q633" t="str">
        <f>IF([1]Allegations!O636="","",[1]Allegations!O636)</f>
        <v/>
      </c>
      <c r="R633" s="18" t="str">
        <f>IF(AND([1]Allegations!R636="",[1]Allegations!P636=""),"",IF(AND(NOT([1]Allegations!R636=""),[1]Allegations!P636=""),HYPERLINK([1]Allegations!R636),HYPERLINK([1]Allegations!P636)))</f>
        <v/>
      </c>
      <c r="S633" s="1" t="str">
        <f>IF([1]Allegations!Q636="","",[1]Allegations!Q636)</f>
        <v xml:space="preserve">A group of 297 workers lodged a complaint with the labour ministry and received money in February 2019. Hundreds more came forward months later and their case was resolved in one month. The case was settled by a mobile court which ruled that the workers were owed 10m dirhams (US$ 2,723,000) which was raised within one month and delivered to the workers. The workers were given the option of a flight ticket and returning home, or finding a new job and shifting to a new sponsor.
</v>
      </c>
      <c r="T633" t="str">
        <f t="shared" si="81"/>
        <v>x</v>
      </c>
      <c r="U633" t="str">
        <f t="shared" si="82"/>
        <v/>
      </c>
      <c r="V633" t="str">
        <f t="shared" si="83"/>
        <v/>
      </c>
      <c r="W633" t="str">
        <f t="shared" si="84"/>
        <v/>
      </c>
      <c r="X633" t="str">
        <f t="shared" si="85"/>
        <v/>
      </c>
      <c r="Y633" t="str">
        <f t="shared" si="86"/>
        <v/>
      </c>
      <c r="Z633" t="str">
        <f t="shared" si="87"/>
        <v/>
      </c>
      <c r="AA633" s="1" t="str">
        <f t="shared" si="88"/>
        <v/>
      </c>
      <c r="AB633" s="19" t="str">
        <f t="shared" si="89"/>
        <v>Sector not reported/applicable</v>
      </c>
    </row>
    <row r="634" spans="1:28" x14ac:dyDescent="0.25">
      <c r="A634" s="1">
        <f>[1]Allegations!V637</f>
        <v>2043</v>
      </c>
      <c r="B634" t="str">
        <f>IF([1]Allegations!S637="Location unknown","Location unknown",VLOOKUP([1]Allegations!S637,[1]!map_alpha2[#Data],2,FALSE))</f>
        <v>United Arab Emirates</v>
      </c>
      <c r="C634" s="17">
        <f>IF([1]Allegations!U637="","",[1]Allegations!U637)</f>
        <v>43715</v>
      </c>
      <c r="D634" s="18" t="str">
        <f>IF([1]Allegations!B637="","",HYPERLINK([1]Allegations!B637))</f>
        <v>https://www.business-humanrights.org/en/latest-news/abu-dhabi-labour-tribunal-settles-group-dispute-of-320-workers-in-a-record-period/</v>
      </c>
      <c r="E634" t="str">
        <f>IF([1]Allegations!M637="","",[1]Allegations!M637)</f>
        <v>News outlet</v>
      </c>
      <c r="F634" t="str">
        <f>IF([1]Allegations!L637="","",[1]Allegations!L637)</f>
        <v>Migrant &amp; immigrant workers (320 - Unknown Location - Unknown Sector)</v>
      </c>
      <c r="G634">
        <f>IF([1]Allegations!T637="","",[1]Allegations!T637)</f>
        <v>320</v>
      </c>
      <c r="H634" t="str">
        <f>IF([1]Allegations!X637="","",[1]Allegations!X637)</f>
        <v>320 workers were involved in a collective labour dispute towards their unnamed employer, over salary delays of months.</v>
      </c>
      <c r="I634" s="1" t="str">
        <f>IF([1]Allegations!K637="","",[1]Allegations!K637)</f>
        <v>Non-payment of Wages</v>
      </c>
      <c r="J634" t="str">
        <f>IF([1]Allegations!C637="","",[1]Allegations!C637)</f>
        <v/>
      </c>
      <c r="K634" t="str">
        <f>IF([1]Allegations!F637="","",[1]Allegations!F637)</f>
        <v/>
      </c>
      <c r="L634" t="str">
        <f>IF([1]Allegations!G637="","",[1]Allegations!G637)</f>
        <v/>
      </c>
      <c r="M634" t="str">
        <f>IF([1]Allegations!H637="","",[1]Allegations!H637)</f>
        <v/>
      </c>
      <c r="N634" t="str">
        <f>IF([1]Allegations!I637="","",[1]Allegations!I637)</f>
        <v/>
      </c>
      <c r="O634" s="1" t="str">
        <f>IF([1]Allegations!J637="","",[1]Allegations!J637)</f>
        <v>Not Reported (Employer - Sector not reported/applicable)</v>
      </c>
      <c r="P634" t="str">
        <f>IF([1]Allegations!N637="","",[1]Allegations!N637)</f>
        <v>No</v>
      </c>
      <c r="Q634" t="str">
        <f>IF([1]Allegations!O637="","",[1]Allegations!O637)</f>
        <v/>
      </c>
      <c r="R634" s="18" t="str">
        <f>IF(AND([1]Allegations!R637="",[1]Allegations!P637=""),"",IF(AND(NOT([1]Allegations!R637=""),[1]Allegations!P637=""),HYPERLINK([1]Allegations!R637),HYPERLINK([1]Allegations!P637)))</f>
        <v/>
      </c>
      <c r="S634" s="1" t="str">
        <f>IF([1]Allegations!Q637="","",[1]Allegations!Q637)</f>
        <v>The case was reportedly resolved through joint efforts of the Abu Dhabi Labour Tribunal, the Ministry of Human Resources and Emiritisation and Musanadah (Abu Dhabi General Services Company). A mobile labour court was dispatched to the workers’ labour camp which settled the case, ensuring the pending salaries were paid immediately to each worker.</v>
      </c>
      <c r="T634" t="str">
        <f t="shared" si="81"/>
        <v>x</v>
      </c>
      <c r="U634" t="str">
        <f t="shared" si="82"/>
        <v/>
      </c>
      <c r="V634" t="str">
        <f t="shared" si="83"/>
        <v/>
      </c>
      <c r="W634" t="str">
        <f t="shared" si="84"/>
        <v/>
      </c>
      <c r="X634" t="str">
        <f t="shared" si="85"/>
        <v/>
      </c>
      <c r="Y634" t="str">
        <f t="shared" si="86"/>
        <v/>
      </c>
      <c r="Z634" t="str">
        <f t="shared" si="87"/>
        <v/>
      </c>
      <c r="AA634" s="1" t="str">
        <f t="shared" si="88"/>
        <v/>
      </c>
      <c r="AB634" s="19" t="str">
        <f t="shared" si="89"/>
        <v>Sector not reported/applicable</v>
      </c>
    </row>
    <row r="635" spans="1:28" x14ac:dyDescent="0.25">
      <c r="A635" s="1">
        <f>[1]Allegations!V638</f>
        <v>2041</v>
      </c>
      <c r="B635" t="str">
        <f>IF([1]Allegations!S638="Location unknown","Location unknown",VLOOKUP([1]Allegations!S638,[1]!map_alpha2[#Data],2,FALSE))</f>
        <v>Saudi Arabia</v>
      </c>
      <c r="C635" s="17">
        <f>IF([1]Allegations!U638="","",[1]Allegations!U638)</f>
        <v>43704</v>
      </c>
      <c r="D635" s="18" t="str">
        <f>IF([1]Allegations!B638="","",HYPERLINK([1]Allegations!B638))</f>
        <v>https://www.business-humanrights.org/en/latest-news/saudi-arabia-workers-settle-unpaid-wages-totalling-us15m-through-govt-complaints-mechanism/</v>
      </c>
      <c r="E635" t="str">
        <f>IF([1]Allegations!M638="","",[1]Allegations!M638)</f>
        <v>News outlet</v>
      </c>
      <c r="F635" t="str">
        <f>IF([1]Allegations!L638="","",[1]Allegations!L638)</f>
        <v>Migrant &amp; immigrant workers (Unknown Number - BD - Unknown Sector);Migrant &amp; immigrant workers (Unknown Number - IN - Unknown Sector);Migrant &amp; immigrant workers (Unknown Number - LK - Unknown Sector);Migrant &amp; immigrant workers (Unknown Number - NP - Unknown Sector);Migrant &amp; immigrant workers (Unknown Number - PK - Unknown Sector)</v>
      </c>
      <c r="G635">
        <f>IF([1]Allegations!T638="","",[1]Allegations!T638)</f>
        <v>134</v>
      </c>
      <c r="H635" t="str">
        <f>IF([1]Allegations!X638="","",[1]Allegations!X638)</f>
        <v>134 migrant workers in Al Khobar were owed a total of SAR5.7m (US$1.5m) by their employer. The workers, from Nepal, Pakistan, Sri Lanka and Bangladesh, were employed by a single company. Neither the length of time the workers had gone without salaries for, nor the name or industry of the company were reported.</v>
      </c>
      <c r="I635" s="1" t="str">
        <f>IF([1]Allegations!K638="","",[1]Allegations!K638)</f>
        <v>Non-payment of Wages</v>
      </c>
      <c r="J635" t="str">
        <f>IF([1]Allegations!C638="","",[1]Allegations!C638)</f>
        <v/>
      </c>
      <c r="K635" t="str">
        <f>IF([1]Allegations!F638="","",[1]Allegations!F638)</f>
        <v/>
      </c>
      <c r="L635" t="str">
        <f>IF([1]Allegations!G638="","",[1]Allegations!G638)</f>
        <v/>
      </c>
      <c r="M635" t="str">
        <f>IF([1]Allegations!H638="","",[1]Allegations!H638)</f>
        <v/>
      </c>
      <c r="N635" t="str">
        <f>IF([1]Allegations!I638="","",[1]Allegations!I638)</f>
        <v/>
      </c>
      <c r="O635" s="1" t="str">
        <f>IF([1]Allegations!J638="","",[1]Allegations!J638)</f>
        <v>Not Reported (Employer - Sector not reported/applicable)</v>
      </c>
      <c r="P635" t="str">
        <f>IF([1]Allegations!N638="","",[1]Allegations!N638)</f>
        <v>No</v>
      </c>
      <c r="Q635" t="str">
        <f>IF([1]Allegations!O638="","",[1]Allegations!O638)</f>
        <v/>
      </c>
      <c r="R635" s="18" t="str">
        <f>IF(AND([1]Allegations!R638="",[1]Allegations!P638=""),"",IF(AND(NOT([1]Allegations!R638=""),[1]Allegations!P638=""),HYPERLINK([1]Allegations!R638),HYPERLINK([1]Allegations!P638)))</f>
        <v/>
      </c>
      <c r="S635" s="1" t="str">
        <f>IF([1]Allegations!Q638="","",[1]Allegations!Q638)</f>
        <v>The case was settled by the department of Friendly Settlement at the labour office in Al Khobar, with the workers receiving the overdue amounts. Indian nationals, accounting for the largest demographic, received a total of SAR4.5m (US$1.2m).</v>
      </c>
      <c r="T635" t="str">
        <f t="shared" si="81"/>
        <v>x</v>
      </c>
      <c r="U635" t="str">
        <f t="shared" si="82"/>
        <v/>
      </c>
      <c r="V635" t="str">
        <f t="shared" si="83"/>
        <v/>
      </c>
      <c r="W635" t="str">
        <f t="shared" si="84"/>
        <v/>
      </c>
      <c r="X635" t="str">
        <f t="shared" si="85"/>
        <v/>
      </c>
      <c r="Y635" t="str">
        <f t="shared" si="86"/>
        <v/>
      </c>
      <c r="Z635" t="str">
        <f t="shared" si="87"/>
        <v/>
      </c>
      <c r="AA635" s="1" t="str">
        <f t="shared" si="88"/>
        <v/>
      </c>
      <c r="AB635" s="19" t="str">
        <f t="shared" si="89"/>
        <v>Sector not reported/applicable</v>
      </c>
    </row>
    <row r="636" spans="1:28" x14ac:dyDescent="0.25">
      <c r="A636" s="1">
        <f>[1]Allegations!V639</f>
        <v>2039</v>
      </c>
      <c r="B636" t="str">
        <f>IF([1]Allegations!S639="Location unknown","Location unknown",VLOOKUP([1]Allegations!S639,[1]!map_alpha2[#Data],2,FALSE))</f>
        <v>United Arab Emirates</v>
      </c>
      <c r="C636" s="17">
        <f>IF([1]Allegations!U639="","",[1]Allegations!U639)</f>
        <v>43696</v>
      </c>
      <c r="D636" s="18" t="str">
        <f>IF([1]Allegations!B639="","",HYPERLINK([1]Allegations!B639))</f>
        <v>https://www.business-humanrights.org/en/latest-news/uae-13-indian-workers-trapped-in-dubai-allege-mental-and-physical-torture-unpaid-salaries-passport-confiscation/</v>
      </c>
      <c r="E636" t="str">
        <f>IF([1]Allegations!M639="","",[1]Allegations!M639)</f>
        <v>News outlet</v>
      </c>
      <c r="F636" t="str">
        <f>IF([1]Allegations!L639="","",[1]Allegations!L639)</f>
        <v>Migrant &amp; immigrant workers (13 - IN - Unknown Sector)</v>
      </c>
      <c r="G636">
        <f>IF([1]Allegations!T639="","",[1]Allegations!T639)</f>
        <v>13</v>
      </c>
      <c r="H636" t="str">
        <f>IF([1]Allegations!X639="","",[1]Allegations!X639)</f>
        <v>The families of 13 Indian workers in UAE contacted their local authority in India, alleging that their relatives were facing irregular wage payments and were trapped in bonded labour in Dubai after paying recruitment fees to work for an unidentified company. At least one of the workers had left for Dubai eight years earlier, but it is unclear for how long the company had been delaying wages, or when he left their employment.</v>
      </c>
      <c r="I636" s="1" t="str">
        <f>IF([1]Allegations!K639="","",[1]Allegations!K639)</f>
        <v>Debt Bondage;Non-payment of Wages;Recruitment Fees</v>
      </c>
      <c r="J636" t="str">
        <f>IF([1]Allegations!C639="","",[1]Allegations!C639)</f>
        <v/>
      </c>
      <c r="K636" t="str">
        <f>IF([1]Allegations!F639="","",[1]Allegations!F639)</f>
        <v/>
      </c>
      <c r="L636" t="str">
        <f>IF([1]Allegations!G639="","",[1]Allegations!G639)</f>
        <v/>
      </c>
      <c r="M636" t="str">
        <f>IF([1]Allegations!H639="","",[1]Allegations!H639)</f>
        <v/>
      </c>
      <c r="N636" t="str">
        <f>IF([1]Allegations!I639="","",[1]Allegations!I639)</f>
        <v/>
      </c>
      <c r="O636" s="1" t="str">
        <f>IF([1]Allegations!J639="","",[1]Allegations!J639)</f>
        <v>Not Reported (Employer - Sector not reported/applicable)</v>
      </c>
      <c r="P636" t="str">
        <f>IF([1]Allegations!N639="","",[1]Allegations!N639)</f>
        <v>No</v>
      </c>
      <c r="Q636" t="str">
        <f>IF([1]Allegations!O639="","",[1]Allegations!O639)</f>
        <v/>
      </c>
      <c r="R636" s="18" t="str">
        <f>IF(AND([1]Allegations!R639="",[1]Allegations!P639=""),"",IF(AND(NOT([1]Allegations!R639=""),[1]Allegations!P639=""),HYPERLINK([1]Allegations!R639),HYPERLINK([1]Allegations!P639)))</f>
        <v/>
      </c>
      <c r="S636" s="1" t="str">
        <f>IF([1]Allegations!Q639="","",[1]Allegations!Q639)</f>
        <v>In the case of one worker, the Indian Embassy in UAE intervened to ensure his passport was returned and pending salary paid. The company reportedly did not take action.</v>
      </c>
      <c r="T636" t="str">
        <f t="shared" si="81"/>
        <v>x</v>
      </c>
      <c r="U636" t="str">
        <f t="shared" si="82"/>
        <v/>
      </c>
      <c r="V636" t="str">
        <f t="shared" si="83"/>
        <v/>
      </c>
      <c r="W636" t="str">
        <f t="shared" si="84"/>
        <v/>
      </c>
      <c r="X636" t="str">
        <f t="shared" si="85"/>
        <v/>
      </c>
      <c r="Y636" t="str">
        <f t="shared" si="86"/>
        <v/>
      </c>
      <c r="Z636" t="str">
        <f t="shared" si="87"/>
        <v/>
      </c>
      <c r="AA636" s="1" t="str">
        <f t="shared" si="88"/>
        <v/>
      </c>
      <c r="AB636" s="19" t="str">
        <f t="shared" si="89"/>
        <v>Sector not reported/applicable</v>
      </c>
    </row>
    <row r="637" spans="1:28" x14ac:dyDescent="0.25">
      <c r="A637" s="1">
        <f>[1]Allegations!V640</f>
        <v>2038</v>
      </c>
      <c r="B637" t="str">
        <f>IF([1]Allegations!S640="Location unknown","Location unknown",VLOOKUP([1]Allegations!S640,[1]!map_alpha2[#Data],2,FALSE))</f>
        <v>United Arab Emirates</v>
      </c>
      <c r="C637" s="17">
        <f>IF([1]Allegations!U640="","",[1]Allegations!U640)</f>
        <v>43666</v>
      </c>
      <c r="D637" s="18" t="str">
        <f>IF([1]Allegations!B640="","",HYPERLINK([1]Allegations!B640))</f>
        <v>https://www.business-humanrights.org/en/latest-news/18-stranded-indian-workers-in-dubai-to-be-repatriated-in-3-phases/</v>
      </c>
      <c r="E637" t="str">
        <f>IF([1]Allegations!M640="","",[1]Allegations!M640)</f>
        <v>News outlet</v>
      </c>
      <c r="F637" t="str">
        <f>IF([1]Allegations!L640="","",[1]Allegations!L640)</f>
        <v>Migrant &amp; immigrant workers (18 - IN - Unknown Sector)</v>
      </c>
      <c r="G637">
        <f>IF([1]Allegations!T640="","",[1]Allegations!T640)</f>
        <v>18</v>
      </c>
      <c r="H637" t="str">
        <f>IF([1]Allegations!X640="","",[1]Allegations!X640)</f>
        <v>18 Indian migrant workers were repatriated from the UAE after they alleged delayed salaries. Six returned on the 27th of  July, while the remaining 12 came home a month later. Conflicting reports surround the exact circumstances of the workers’ plight. Some alleged withheld pay for up to nine months, after being apparently deceived by a recruitment agent. Workers claimed having paid a hefty recruitment fee and not receiving a salary for the duration of their stay in the UAE. When the workers protested the situation by striking, the company suspended them all, whereupon the workers made a plea on social media requesting support for repatriation. 
An Indian consular representative was quoted in the media suggesting that workers arrived to the UAE through official channels, but were unhappy with their working conditions.</v>
      </c>
      <c r="I637" s="1" t="str">
        <f>IF([1]Allegations!K640="","",[1]Allegations!K640)</f>
        <v>Non-payment of Wages;Precarious/unsuitable living conditions;Recruitment Fees;Right to food</v>
      </c>
      <c r="J637" t="str">
        <f>IF([1]Allegations!C640="","",[1]Allegations!C640)</f>
        <v/>
      </c>
      <c r="K637" t="str">
        <f>IF([1]Allegations!F640="","",[1]Allegations!F640)</f>
        <v/>
      </c>
      <c r="L637" t="str">
        <f>IF([1]Allegations!G640="","",[1]Allegations!G640)</f>
        <v/>
      </c>
      <c r="M637" t="str">
        <f>IF([1]Allegations!H640="","",[1]Allegations!H640)</f>
        <v/>
      </c>
      <c r="N637" t="str">
        <f>IF([1]Allegations!I640="","",[1]Allegations!I640)</f>
        <v/>
      </c>
      <c r="O637" s="1" t="str">
        <f>IF([1]Allegations!J640="","",[1]Allegations!J640)</f>
        <v>Not Reported (Employer - Sector not reported/applicable)</v>
      </c>
      <c r="P637" t="str">
        <f>IF([1]Allegations!N640="","",[1]Allegations!N640)</f>
        <v>No</v>
      </c>
      <c r="Q637" t="str">
        <f>IF([1]Allegations!O640="","",[1]Allegations!O640)</f>
        <v/>
      </c>
      <c r="R637" s="18" t="str">
        <f>IF(AND([1]Allegations!R640="",[1]Allegations!P640=""),"",IF(AND(NOT([1]Allegations!R640=""),[1]Allegations!P640=""),HYPERLINK([1]Allegations!R640),HYPERLINK([1]Allegations!P640)))</f>
        <v/>
      </c>
      <c r="S637" s="1" t="str">
        <f>IF([1]Allegations!Q640="","",[1]Allegations!Q640)</f>
        <v>The Indian Minister of Petroleum and Natural Gas and Minister of Steel Dharmendra Pradhan had sought Dr S Jaishankar, Minister of External Affairs, help to repatriate these particular group of workers.
The General-Consulate of India provided medical support and food to the workers.
The Odisha Samaj, a not-for-profit organization, acted in support of the workers, stating to the Khaleej Times that they were all employed legitimately and were seeking repatriation after they were left unsatisfied by their working conditions. A representative of the Consulate-General of India stated that the owner had co-operated and that after providing the workers with food and medical support they would be repatriated. By 27 August, all workers had returned to India.</v>
      </c>
      <c r="T637" t="str">
        <f t="shared" si="81"/>
        <v>x</v>
      </c>
      <c r="U637" t="str">
        <f t="shared" si="82"/>
        <v/>
      </c>
      <c r="V637" t="str">
        <f t="shared" si="83"/>
        <v/>
      </c>
      <c r="W637" t="str">
        <f t="shared" si="84"/>
        <v>x</v>
      </c>
      <c r="X637" t="str">
        <f t="shared" si="85"/>
        <v/>
      </c>
      <c r="Y637" t="str">
        <f t="shared" si="86"/>
        <v/>
      </c>
      <c r="Z637" t="str">
        <f t="shared" si="87"/>
        <v/>
      </c>
      <c r="AA637" s="1" t="str">
        <f t="shared" si="88"/>
        <v/>
      </c>
      <c r="AB637" s="19" t="str">
        <f t="shared" si="89"/>
        <v>Sector not reported/applicable</v>
      </c>
    </row>
    <row r="638" spans="1:28" x14ac:dyDescent="0.25">
      <c r="A638" s="1">
        <f>[1]Allegations!V641</f>
        <v>2011</v>
      </c>
      <c r="B638" t="str">
        <f>IF([1]Allegations!S641="Location unknown","Location unknown",VLOOKUP([1]Allegations!S641,[1]!map_alpha2[#Data],2,FALSE))</f>
        <v>United Arab Emirates</v>
      </c>
      <c r="C638" s="17">
        <f>IF([1]Allegations!U641="","",[1]Allegations!U641)</f>
        <v>42577</v>
      </c>
      <c r="D638" s="18" t="str">
        <f>IF([1]Allegations!B641="","",HYPERLINK([1]Allegations!B641))</f>
        <v>https://www.business-humanrights.org/en/latest-news/deceived-migrant-workers-in-uae-forced-to-work-as-slaves-report/</v>
      </c>
      <c r="E638" t="str">
        <f>IF([1]Allegations!M641="","",[1]Allegations!M641)</f>
        <v>News outlet</v>
      </c>
      <c r="F638" t="str">
        <f>IF([1]Allegations!L641="","",[1]Allegations!L641)</f>
        <v>Migrant &amp; immigrant workers (15 - IN - Unknown Sector);Migrant &amp; immigrant workers (Unknown Number - BD - Unknown Sector);Migrant &amp; immigrant workers (Unknown Number - LK - Unknown Sector);Migrant &amp; immigrant workers (Unknown Number - PK - Unknown Sector)</v>
      </c>
      <c r="G638">
        <f>IF([1]Allegations!T641="","",[1]Allegations!T641)</f>
        <v>100</v>
      </c>
      <c r="H638" t="str">
        <f>IF([1]Allegations!X641="","",[1]Allegations!X641)</f>
        <v>Around 100 migrant workers from Bangladesh, India, Pakistan and Sri Lanka were stranded in Abu Dhabi after their employer refused to renew their work permits. They were forced to work without wages from November 2015 although their employment contracts, visas, labour cards and resident identity cards had all expired. It was alleged that recruitment agents were trafficking workers from India to Gulf states with false promises.</v>
      </c>
      <c r="I638" s="1" t="str">
        <f>IF([1]Allegations!K641="","",[1]Allegations!K641)</f>
        <v>Failing to renew visas;Forced labour &amp; modern slavery;Human Trafficking;Non-payment of Wages;Restricted Mobility;Right to food</v>
      </c>
      <c r="J638" t="str">
        <f>IF([1]Allegations!C641="","",[1]Allegations!C641)</f>
        <v/>
      </c>
      <c r="K638" t="str">
        <f>IF([1]Allegations!F641="","",[1]Allegations!F641)</f>
        <v/>
      </c>
      <c r="L638" t="str">
        <f>IF([1]Allegations!G641="","",[1]Allegations!G641)</f>
        <v/>
      </c>
      <c r="M638" t="str">
        <f>IF([1]Allegations!H641="","",[1]Allegations!H641)</f>
        <v/>
      </c>
      <c r="N638" t="str">
        <f>IF([1]Allegations!I641="","",[1]Allegations!I641)</f>
        <v/>
      </c>
      <c r="O638" s="1" t="str">
        <f>IF([1]Allegations!J641="","",[1]Allegations!J641)</f>
        <v>Not Reported (Employer - Sector not reported/applicable)</v>
      </c>
      <c r="P638" t="str">
        <f>IF([1]Allegations!N641="","",[1]Allegations!N641)</f>
        <v>No</v>
      </c>
      <c r="Q638" t="str">
        <f>IF([1]Allegations!O641="","",[1]Allegations!O641)</f>
        <v/>
      </c>
      <c r="R638" s="18" t="str">
        <f>IF(AND([1]Allegations!R641="",[1]Allegations!P641=""),"",IF(AND(NOT([1]Allegations!R641=""),[1]Allegations!P641=""),HYPERLINK([1]Allegations!R641),HYPERLINK([1]Allegations!P641)))</f>
        <v/>
      </c>
      <c r="S638" s="1" t="str">
        <f>IF([1]Allegations!Q641="","",[1]Allegations!Q641)</f>
        <v>None reported.</v>
      </c>
      <c r="T638" t="str">
        <f t="shared" si="81"/>
        <v>x</v>
      </c>
      <c r="U638" t="str">
        <f t="shared" si="82"/>
        <v>x</v>
      </c>
      <c r="V638" t="str">
        <f t="shared" si="83"/>
        <v/>
      </c>
      <c r="W638" t="str">
        <f t="shared" si="84"/>
        <v>x</v>
      </c>
      <c r="X638" t="str">
        <f t="shared" si="85"/>
        <v/>
      </c>
      <c r="Y638" t="str">
        <f t="shared" si="86"/>
        <v>x</v>
      </c>
      <c r="Z638" t="str">
        <f t="shared" si="87"/>
        <v/>
      </c>
      <c r="AA638" s="1" t="str">
        <f t="shared" si="88"/>
        <v/>
      </c>
      <c r="AB638" s="19" t="str">
        <f t="shared" si="89"/>
        <v>Sector not reported/applicable</v>
      </c>
    </row>
    <row r="639" spans="1:28" x14ac:dyDescent="0.25">
      <c r="A639" s="1">
        <f>[1]Allegations!V642</f>
        <v>2010</v>
      </c>
      <c r="B639" t="str">
        <f>IF([1]Allegations!S642="Location unknown","Location unknown",VLOOKUP([1]Allegations!S642,[1]!map_alpha2[#Data],2,FALSE))</f>
        <v>United Arab Emirates</v>
      </c>
      <c r="C639" s="17">
        <f>IF([1]Allegations!U642="","",[1]Allegations!U642)</f>
        <v>42585</v>
      </c>
      <c r="D639" s="18" t="str">
        <f>IF([1]Allegations!B642="","",HYPERLINK([1]Allegations!B642))</f>
        <v>https://www.business-humanrights.org/en/latest-news/uae-150-stranded-workers-flown-home-without-pay/</v>
      </c>
      <c r="E639" t="str">
        <f>IF([1]Allegations!M642="","",[1]Allegations!M642)</f>
        <v>Trade magazine</v>
      </c>
      <c r="F639" t="str">
        <f>IF([1]Allegations!L642="","",[1]Allegations!L642)</f>
        <v>Migrant &amp; immigrant workers (Unknown Number - BD - Engineering);Migrant &amp; immigrant workers (Unknown Number - IN - Engineering)</v>
      </c>
      <c r="G639">
        <f>IF([1]Allegations!T642="","",[1]Allegations!T642)</f>
        <v>150</v>
      </c>
      <c r="H639" t="str">
        <f>IF([1]Allegations!X642="","",[1]Allegations!X642)</f>
        <v>About 150 employees of Emguard Electro Mechanical and General Contracting went without pay for eight months, and had limited access to food and sanitation after the company went bankrupt. 72 workers remained stranded whilst the India embassy tried to work with the company and local authorities to resolve the issue.</v>
      </c>
      <c r="I639" s="1" t="str">
        <f>IF([1]Allegations!K642="","",[1]Allegations!K642)</f>
        <v>Non-payment of Wages;Precarious/unsuitable living conditions;Restricted Mobility;Right to food</v>
      </c>
      <c r="J639" t="str">
        <f>IF([1]Allegations!C642="","",[1]Allegations!C642)</f>
        <v>Emguard Electro Mechanical &amp; General Contracting (Employer)</v>
      </c>
      <c r="K639" t="str">
        <f>IF([1]Allegations!F642="","",[1]Allegations!F642)</f>
        <v>Engineering</v>
      </c>
      <c r="L639" t="str">
        <f>IF([1]Allegations!G642="","",[1]Allegations!G642)</f>
        <v/>
      </c>
      <c r="M639" t="str">
        <f>IF([1]Allegations!H642="","",[1]Allegations!H642)</f>
        <v/>
      </c>
      <c r="N639" t="str">
        <f>IF([1]Allegations!I642="","",[1]Allegations!I642)</f>
        <v/>
      </c>
      <c r="O639" s="1" t="str">
        <f>IF([1]Allegations!J642="","",[1]Allegations!J642)</f>
        <v/>
      </c>
      <c r="P639" t="str">
        <f>IF([1]Allegations!N642="","",[1]Allegations!N642)</f>
        <v>No</v>
      </c>
      <c r="Q639" t="str">
        <f>IF([1]Allegations!O642="","",[1]Allegations!O642)</f>
        <v/>
      </c>
      <c r="R639" s="18" t="str">
        <f>IF(AND([1]Allegations!R642="",[1]Allegations!P642=""),"",IF(AND(NOT([1]Allegations!R642=""),[1]Allegations!P642=""),HYPERLINK([1]Allegations!R642),HYPERLINK([1]Allegations!P642)))</f>
        <v/>
      </c>
      <c r="S639" s="1" t="str">
        <f>IF([1]Allegations!Q642="","",[1]Allegations!Q642)</f>
        <v>The India embassy stated it was working with the company and local authorities to help 72 Indians who remained stranded in the country.</v>
      </c>
      <c r="T639" t="str">
        <f t="shared" si="81"/>
        <v>x</v>
      </c>
      <c r="U639" t="str">
        <f t="shared" si="82"/>
        <v>x</v>
      </c>
      <c r="V639" t="str">
        <f t="shared" si="83"/>
        <v/>
      </c>
      <c r="W639" t="str">
        <f t="shared" si="84"/>
        <v>x</v>
      </c>
      <c r="X639" t="str">
        <f t="shared" si="85"/>
        <v/>
      </c>
      <c r="Y639" t="str">
        <f t="shared" si="86"/>
        <v/>
      </c>
      <c r="Z639" t="str">
        <f t="shared" si="87"/>
        <v/>
      </c>
      <c r="AA639" s="1" t="str">
        <f t="shared" si="88"/>
        <v/>
      </c>
      <c r="AB639" s="19" t="str">
        <f t="shared" si="89"/>
        <v>Engineering</v>
      </c>
    </row>
    <row r="640" spans="1:28" x14ac:dyDescent="0.25">
      <c r="A640" s="1">
        <f>[1]Allegations!V643</f>
        <v>2004</v>
      </c>
      <c r="B640" t="str">
        <f>IF([1]Allegations!S643="Location unknown","Location unknown",VLOOKUP([1]Allegations!S643,[1]!map_alpha2[#Data],2,FALSE))</f>
        <v>Qatar</v>
      </c>
      <c r="C640" s="17">
        <f>IF([1]Allegations!U643="","",[1]Allegations!U643)</f>
        <v>43033</v>
      </c>
      <c r="D640" s="18" t="str">
        <f>IF([1]Allegations!B643="","",HYPERLINK([1]Allegations!B643))</f>
        <v>https://www.business-humanrights.org/en/latest-news/filipinos-in-limbo-in-qatar-unpaid-wages-workers-stranded/</v>
      </c>
      <c r="E640" t="str">
        <f>IF([1]Allegations!M643="","",[1]Allegations!M643)</f>
        <v>News outlet</v>
      </c>
      <c r="F640" t="str">
        <f>IF([1]Allegations!L643="","",[1]Allegations!L643)</f>
        <v>Migrant &amp; immigrant workers (13 - NP - Construction);Migrant &amp; immigrant workers (19 - PH - Construction)</v>
      </c>
      <c r="G640">
        <f>IF([1]Allegations!T643="","",[1]Allegations!T643)</f>
        <v>32</v>
      </c>
      <c r="H640" t="str">
        <f>IF([1]Allegations!X643="","",[1]Allegations!X643)</f>
        <v>In total 32 Filipino and Nepali migrant workers employed by electromechanical engineering company MegaTec resigned and were stranded, after being owed on average four months of wages totalling around QR 6,000 (US$1,650). MegaTec previously gave the workers a food allowance but they are now dependent on food donations and contributions from the Philippine embassy. The workers cannot afford to go home, and neither can they look for work because their Qatar IDs have expired and the ongoing labour dispute means that the employer will not issue an exit permit.</v>
      </c>
      <c r="I640" s="1" t="str">
        <f>IF([1]Allegations!K643="","",[1]Allegations!K643)</f>
        <v>Failing to renew visas;Non-payment of Wages;Recruitment Fees;Restricted Mobility;Right to food</v>
      </c>
      <c r="J640" t="str">
        <f>IF([1]Allegations!C643="","",[1]Allegations!C643)</f>
        <v>Megatec (Employer)</v>
      </c>
      <c r="K640" t="str">
        <f>IF([1]Allegations!F643="","",[1]Allegations!F643)</f>
        <v>Construction</v>
      </c>
      <c r="L640" t="str">
        <f>IF([1]Allegations!G643="","",[1]Allegations!G643)</f>
        <v/>
      </c>
      <c r="M640" t="str">
        <f>IF([1]Allegations!H643="","",[1]Allegations!H643)</f>
        <v/>
      </c>
      <c r="N640" t="str">
        <f>IF([1]Allegations!I643="","",[1]Allegations!I643)</f>
        <v/>
      </c>
      <c r="O640" s="1" t="str">
        <f>IF([1]Allegations!J643="","",[1]Allegations!J643)</f>
        <v/>
      </c>
      <c r="P640" t="str">
        <f>IF([1]Allegations!N643="","",[1]Allegations!N643)</f>
        <v>No</v>
      </c>
      <c r="Q640" t="str">
        <f>IF([1]Allegations!O643="","",[1]Allegations!O643)</f>
        <v>Resource Centre</v>
      </c>
      <c r="R640" s="18" t="str">
        <f>IF(AND([1]Allegations!R643="",[1]Allegations!P643=""),"",IF(AND(NOT([1]Allegations!R643=""),[1]Allegations!P643=""),HYPERLINK([1]Allegations!R643),HYPERLINK([1]Allegations!P643)))</f>
        <v/>
      </c>
      <c r="S640" s="1" t="str">
        <f>IF([1]Allegations!Q643="","",[1]Allegations!Q643)</f>
        <v>The workers were reliant on food donations and contributions from the Philippine embassy and citizens. The Philippine embassy was assisting the workers by providing legal aid in filing a complaint against MegaTec. MegaTec did not reply to the Resource Centre's invitation to respond to the allegations.</v>
      </c>
      <c r="T640" t="str">
        <f t="shared" si="81"/>
        <v>x</v>
      </c>
      <c r="U640" t="str">
        <f t="shared" si="82"/>
        <v>x</v>
      </c>
      <c r="V640" t="str">
        <f t="shared" si="83"/>
        <v/>
      </c>
      <c r="W640" t="str">
        <f t="shared" si="84"/>
        <v>x</v>
      </c>
      <c r="X640" t="str">
        <f t="shared" si="85"/>
        <v/>
      </c>
      <c r="Y640" t="str">
        <f t="shared" si="86"/>
        <v/>
      </c>
      <c r="Z640" t="str">
        <f t="shared" si="87"/>
        <v/>
      </c>
      <c r="AA640" s="1" t="str">
        <f t="shared" si="88"/>
        <v/>
      </c>
      <c r="AB640" s="19" t="str">
        <f t="shared" si="89"/>
        <v>Construction</v>
      </c>
    </row>
    <row r="641" spans="1:28" x14ac:dyDescent="0.25">
      <c r="A641" s="1">
        <f>[1]Allegations!V644</f>
        <v>1999</v>
      </c>
      <c r="B641" t="str">
        <f>IF([1]Allegations!S644="Location unknown","Location unknown",VLOOKUP([1]Allegations!S644,[1]!map_alpha2[#Data],2,FALSE))</f>
        <v>Qatar</v>
      </c>
      <c r="C641" s="17">
        <f>IF([1]Allegations!U644="","",[1]Allegations!U644)</f>
        <v>43114</v>
      </c>
      <c r="D641" s="18" t="str">
        <f>IF([1]Allegations!B644="","",HYPERLINK([1]Allegations!B644))</f>
        <v>https://www.business-humanrights.org/en/latest-news/nepali-migrant-workers-deceived-and-stranded-in-qatar/</v>
      </c>
      <c r="E641" t="str">
        <f>IF([1]Allegations!M644="","",[1]Allegations!M644)</f>
        <v>News outlet</v>
      </c>
      <c r="F641" t="str">
        <f>IF([1]Allegations!L644="","",[1]Allegations!L644)</f>
        <v>Migrant &amp; immigrant workers (5 - NP - Construction)</v>
      </c>
      <c r="G641">
        <f>IF([1]Allegations!T644="","",[1]Allegations!T644)</f>
        <v>5</v>
      </c>
      <c r="H641" t="str">
        <f>IF([1]Allegations!X644="","",[1]Allegations!X644)</f>
        <v>Five Nepali migrant workers paid Rs75,000 (US$652) through Progressive Manpower to find work as masons in Doha; when the company went bankrupt they were left stranded for one and a half months.</v>
      </c>
      <c r="I641" s="1" t="str">
        <f>IF([1]Allegations!K644="","",[1]Allegations!K644)</f>
        <v>Recruitment Fees</v>
      </c>
      <c r="J641" t="str">
        <f>IF([1]Allegations!C644="","",[1]Allegations!C644)</f>
        <v>Progressive Manpower (Recruiter)</v>
      </c>
      <c r="K641" t="str">
        <f>IF([1]Allegations!F644="","",[1]Allegations!F644)</f>
        <v>Catering &amp; food services</v>
      </c>
      <c r="L641" t="str">
        <f>IF([1]Allegations!G644="","",[1]Allegations!G644)</f>
        <v/>
      </c>
      <c r="M641" t="str">
        <f>IF([1]Allegations!H644="","",[1]Allegations!H644)</f>
        <v/>
      </c>
      <c r="N641" t="str">
        <f>IF([1]Allegations!I644="","",[1]Allegations!I644)</f>
        <v/>
      </c>
      <c r="O641" s="1" t="str">
        <f>IF([1]Allegations!J644="","",[1]Allegations!J644)</f>
        <v/>
      </c>
      <c r="P641" t="str">
        <f>IF([1]Allegations!N644="","",[1]Allegations!N644)</f>
        <v>No</v>
      </c>
      <c r="Q641" t="str">
        <f>IF([1]Allegations!O644="","",[1]Allegations!O644)</f>
        <v/>
      </c>
      <c r="R641" s="18" t="str">
        <f>IF(AND([1]Allegations!R644="",[1]Allegations!P644=""),"",IF(AND(NOT([1]Allegations!R644=""),[1]Allegations!P644=""),HYPERLINK([1]Allegations!R644),HYPERLINK([1]Allegations!P644)))</f>
        <v/>
      </c>
      <c r="S641" s="1" t="str">
        <f>IF([1]Allegations!Q644="","",[1]Allegations!Q644)</f>
        <v>The workers called the Information and Counseling Centre asking for help to return home; the Centre stated it was filing an application at the Department of Foreign Employment in coordination with People's Forum to repatriate the workers.</v>
      </c>
      <c r="T641" t="str">
        <f t="shared" si="81"/>
        <v>x</v>
      </c>
      <c r="U641" t="str">
        <f t="shared" si="82"/>
        <v/>
      </c>
      <c r="V641" t="str">
        <f t="shared" si="83"/>
        <v/>
      </c>
      <c r="W641" t="str">
        <f t="shared" si="84"/>
        <v/>
      </c>
      <c r="X641" t="str">
        <f t="shared" si="85"/>
        <v/>
      </c>
      <c r="Y641" t="str">
        <f t="shared" si="86"/>
        <v/>
      </c>
      <c r="Z641" t="str">
        <f t="shared" si="87"/>
        <v/>
      </c>
      <c r="AA641" s="1" t="str">
        <f t="shared" si="88"/>
        <v/>
      </c>
      <c r="AB641" s="19" t="str">
        <f t="shared" si="89"/>
        <v>Catering &amp; food services</v>
      </c>
    </row>
    <row r="642" spans="1:28" x14ac:dyDescent="0.25">
      <c r="A642" s="1">
        <f>[1]Allegations!V645</f>
        <v>1997</v>
      </c>
      <c r="B642" t="str">
        <f>IF([1]Allegations!S645="Location unknown","Location unknown",VLOOKUP([1]Allegations!S645,[1]!map_alpha2[#Data],2,FALSE))</f>
        <v>Saudi Arabia</v>
      </c>
      <c r="C642" s="17">
        <f>IF([1]Allegations!U645="","",[1]Allegations!U645)</f>
        <v>43398</v>
      </c>
      <c r="D642" s="18" t="str">
        <f>IF([1]Allegations!B645="","",HYPERLINK([1]Allegations!B645))</f>
        <v>https://www.business-humanrights.org/en/latest-news/saudi-construction-firm-promises-to-pay-overdue-wages-and-travel-costs-of-stranded-filipino-workers/</v>
      </c>
      <c r="E642" t="str">
        <f>IF([1]Allegations!M645="","",[1]Allegations!M645)</f>
        <v>Trade magazine</v>
      </c>
      <c r="F642" t="str">
        <f>IF([1]Allegations!L645="","",[1]Allegations!L645)</f>
        <v>Migrant &amp; immigrant workers (1470 - VN - Construction)</v>
      </c>
      <c r="G642">
        <f>IF([1]Allegations!T645="","",[1]Allegations!T645)</f>
        <v>1470</v>
      </c>
      <c r="H642" t="str">
        <f>IF([1]Allegations!X645="","",[1]Allegations!X645)</f>
        <v>1,470 overseas foreign construction workers employed by Azmeel Contracting Corporation were impacted by delayed wages. Further, the contractor had barred employees from the work site after its assets were frozen by the Saudi Arabia government. The workers were also not issued with the correct residence permits and were given different contracts by the company.</v>
      </c>
      <c r="I642" s="1" t="str">
        <f>IF([1]Allegations!K645="","",[1]Allegations!K645)</f>
        <v>Contract Substitution;Failing to renew visas;Non-payment of Wages</v>
      </c>
      <c r="J642" t="str">
        <f>IF([1]Allegations!C645="","",[1]Allegations!C645)</f>
        <v>Azmeel Contracting and Construction Corporation (Employer)</v>
      </c>
      <c r="K642" t="str">
        <f>IF([1]Allegations!F645="","",[1]Allegations!F645)</f>
        <v>Construction</v>
      </c>
      <c r="L642" t="str">
        <f>IF([1]Allegations!G645="","",[1]Allegations!G645)</f>
        <v/>
      </c>
      <c r="M642" t="str">
        <f>IF([1]Allegations!H645="","",[1]Allegations!H645)</f>
        <v/>
      </c>
      <c r="N642" t="str">
        <f>IF([1]Allegations!I645="","",[1]Allegations!I645)</f>
        <v/>
      </c>
      <c r="O642" s="1" t="str">
        <f>IF([1]Allegations!J645="","",[1]Allegations!J645)</f>
        <v/>
      </c>
      <c r="P642" t="str">
        <f>IF([1]Allegations!N645="","",[1]Allegations!N645)</f>
        <v>No</v>
      </c>
      <c r="Q642" t="str">
        <f>IF([1]Allegations!O645="","",[1]Allegations!O645)</f>
        <v/>
      </c>
      <c r="R642" s="18" t="str">
        <f>IF(AND([1]Allegations!R645="",[1]Allegations!P645=""),"",IF(AND(NOT([1]Allegations!R645=""),[1]Allegations!P645=""),HYPERLINK([1]Allegations!R645),HYPERLINK([1]Allegations!P645)))</f>
        <v/>
      </c>
      <c r="S642" s="1" t="str">
        <f>IF([1]Allegations!Q645="","",[1]Allegations!Q645)</f>
        <v>Azmeel Contracting Corporation promised to pay overdue wages and travel costs to stranded Filipino workers. The Phillippines Department of Labour and Employment were fast-track repatriating the workers and committeed to covering travel expenses in the meantime.</v>
      </c>
      <c r="T642" t="str">
        <f t="shared" si="81"/>
        <v>x</v>
      </c>
      <c r="U642" t="str">
        <f t="shared" si="82"/>
        <v>x</v>
      </c>
      <c r="V642" t="str">
        <f t="shared" si="83"/>
        <v/>
      </c>
      <c r="W642" t="str">
        <f t="shared" si="84"/>
        <v/>
      </c>
      <c r="X642" t="str">
        <f t="shared" si="85"/>
        <v/>
      </c>
      <c r="Y642" t="str">
        <f t="shared" si="86"/>
        <v/>
      </c>
      <c r="Z642" t="str">
        <f t="shared" si="87"/>
        <v/>
      </c>
      <c r="AA642" s="1" t="str">
        <f t="shared" si="88"/>
        <v/>
      </c>
      <c r="AB642" s="19" t="str">
        <f t="shared" si="89"/>
        <v>Construction</v>
      </c>
    </row>
    <row r="643" spans="1:28" x14ac:dyDescent="0.25">
      <c r="A643" s="1">
        <f>[1]Allegations!V646</f>
        <v>1986</v>
      </c>
      <c r="B643" t="str">
        <f>IF([1]Allegations!S646="Location unknown","Location unknown",VLOOKUP([1]Allegations!S646,[1]!map_alpha2[#Data],2,FALSE))</f>
        <v>United Arab Emirates</v>
      </c>
      <c r="C643" s="17">
        <f>IF([1]Allegations!U646="","",[1]Allegations!U646)</f>
        <v>43600</v>
      </c>
      <c r="D643" s="18" t="str">
        <f>IF([1]Allegations!B646="","",HYPERLINK([1]Allegations!B646))</f>
        <v>https://www.business-humanrights.org/en/latest-news/uae-delayed-wages-leave-12-nepali-workers-stranded-and-unable-to-pay-accommodation/</v>
      </c>
      <c r="E643" t="str">
        <f>IF([1]Allegations!M646="","",[1]Allegations!M646)</f>
        <v>News outlet</v>
      </c>
      <c r="F643" t="str">
        <f>IF([1]Allegations!L646="","",[1]Allegations!L646)</f>
        <v>Migrant &amp; immigrant workers (12 - NP - Unknown Sector)</v>
      </c>
      <c r="G643">
        <f>IF([1]Allegations!T646="","",[1]Allegations!T646)</f>
        <v>12</v>
      </c>
      <c r="H643" t="str">
        <f>IF([1]Allegations!X646="","",[1]Allegations!X646)</f>
        <v>12 Nepali workers allege delayed wage payments of two months and delayed overtime wages for three to six months. The workers were asked to leave their accomodation as they cannot pay rent and the owner had cut off electricity and water supplies. The workers had been purchasing food on credit. Neither the name nor industry of the company were disclosed.</v>
      </c>
      <c r="I643" s="1" t="str">
        <f>IF([1]Allegations!K646="","",[1]Allegations!K646)</f>
        <v>Non-payment of Wages;Precarious/unsuitable living conditions;Right to food</v>
      </c>
      <c r="J643" t="str">
        <f>IF([1]Allegations!C646="","",[1]Allegations!C646)</f>
        <v/>
      </c>
      <c r="K643" t="str">
        <f>IF([1]Allegations!F646="","",[1]Allegations!F646)</f>
        <v/>
      </c>
      <c r="L643" t="str">
        <f>IF([1]Allegations!G646="","",[1]Allegations!G646)</f>
        <v/>
      </c>
      <c r="M643" t="str">
        <f>IF([1]Allegations!H646="","",[1]Allegations!H646)</f>
        <v/>
      </c>
      <c r="N643" t="str">
        <f>IF([1]Allegations!I646="","",[1]Allegations!I646)</f>
        <v/>
      </c>
      <c r="O643" s="1" t="str">
        <f>IF([1]Allegations!J646="","",[1]Allegations!J646)</f>
        <v>Not Reported (Employer - Sector not reported/applicable)</v>
      </c>
      <c r="P643" t="str">
        <f>IF([1]Allegations!N646="","",[1]Allegations!N646)</f>
        <v>No</v>
      </c>
      <c r="Q643" t="str">
        <f>IF([1]Allegations!O646="","",[1]Allegations!O646)</f>
        <v/>
      </c>
      <c r="R643" s="18" t="str">
        <f>IF(AND([1]Allegations!R646="",[1]Allegations!P646=""),"",IF(AND(NOT([1]Allegations!R646=""),[1]Allegations!P646=""),HYPERLINK([1]Allegations!R646),HYPERLINK([1]Allegations!P646)))</f>
        <v/>
      </c>
      <c r="S643" s="1" t="str">
        <f>IF([1]Allegations!Q646="","",[1]Allegations!Q646)</f>
        <v>The Nepal Embassy in UAE has contacted the company to solve the problem. The embassy assured workers they will seek a legal and diplomatic remedy.</v>
      </c>
      <c r="T643" t="str">
        <f t="shared" si="81"/>
        <v>x</v>
      </c>
      <c r="U643" t="str">
        <f t="shared" si="82"/>
        <v/>
      </c>
      <c r="V643" t="str">
        <f t="shared" si="83"/>
        <v/>
      </c>
      <c r="W643" t="str">
        <f t="shared" si="84"/>
        <v>x</v>
      </c>
      <c r="X643" t="str">
        <f t="shared" si="85"/>
        <v/>
      </c>
      <c r="Y643" t="str">
        <f t="shared" si="86"/>
        <v/>
      </c>
      <c r="Z643" t="str">
        <f t="shared" si="87"/>
        <v/>
      </c>
      <c r="AA643" s="1" t="str">
        <f t="shared" si="88"/>
        <v/>
      </c>
      <c r="AB643" s="19" t="str">
        <f t="shared" si="89"/>
        <v>Sector not reported/applicable</v>
      </c>
    </row>
    <row r="644" spans="1:28" x14ac:dyDescent="0.25">
      <c r="A644" s="1">
        <f>[1]Allegations!V647</f>
        <v>1982</v>
      </c>
      <c r="B644" t="str">
        <f>IF([1]Allegations!S647="Location unknown","Location unknown",VLOOKUP([1]Allegations!S647,[1]!map_alpha2[#Data],2,FALSE))</f>
        <v>Kuwait</v>
      </c>
      <c r="C644" s="17">
        <f>IF([1]Allegations!U647="","",[1]Allegations!U647)</f>
        <v>43642</v>
      </c>
      <c r="D644" s="18" t="str">
        <f>IF([1]Allegations!B647="","",HYPERLINK([1]Allegations!B647))</f>
        <v>https://www.business-humanrights.org/en/latest-news/sri-lanka-35-unpaid-migrant-workers-return-from-kuwait/</v>
      </c>
      <c r="E644" t="str">
        <f>IF([1]Allegations!M647="","",[1]Allegations!M647)</f>
        <v>News outlet</v>
      </c>
      <c r="F644" t="str">
        <f>IF([1]Allegations!L647="","",[1]Allegations!L647)</f>
        <v>Migrant &amp; immigrant workers (35 - LK - Unknown Sector)</v>
      </c>
      <c r="G644">
        <f>IF([1]Allegations!T647="","",[1]Allegations!T647)</f>
        <v>35</v>
      </c>
      <c r="H644" t="str">
        <f>IF([1]Allegations!X647="","",[1]Allegations!X647)</f>
        <v>35 Sri Lankan migrant workers were not paid salaries or benefits as promised by their employers. Neither the company name nor sector were disclosed.</v>
      </c>
      <c r="I644" s="1" t="str">
        <f>IF([1]Allegations!K647="","",[1]Allegations!K647)</f>
        <v>Non-payment of Wages</v>
      </c>
      <c r="J644" t="str">
        <f>IF([1]Allegations!C647="","",[1]Allegations!C647)</f>
        <v/>
      </c>
      <c r="K644" t="str">
        <f>IF([1]Allegations!F647="","",[1]Allegations!F647)</f>
        <v/>
      </c>
      <c r="L644" t="str">
        <f>IF([1]Allegations!G647="","",[1]Allegations!G647)</f>
        <v/>
      </c>
      <c r="M644" t="str">
        <f>IF([1]Allegations!H647="","",[1]Allegations!H647)</f>
        <v/>
      </c>
      <c r="N644" t="str">
        <f>IF([1]Allegations!I647="","",[1]Allegations!I647)</f>
        <v/>
      </c>
      <c r="O644" s="1" t="str">
        <f>IF([1]Allegations!J647="","",[1]Allegations!J647)</f>
        <v>Not Reported (Employer - Sector not reported/applicable)</v>
      </c>
      <c r="P644" t="str">
        <f>IF([1]Allegations!N647="","",[1]Allegations!N647)</f>
        <v>No</v>
      </c>
      <c r="Q644" t="str">
        <f>IF([1]Allegations!O647="","",[1]Allegations!O647)</f>
        <v/>
      </c>
      <c r="R644" s="18" t="str">
        <f>IF(AND([1]Allegations!R647="",[1]Allegations!P647=""),"",IF(AND(NOT([1]Allegations!R647=""),[1]Allegations!P647=""),HYPERLINK([1]Allegations!R647),HYPERLINK([1]Allegations!P647)))</f>
        <v/>
      </c>
      <c r="S644" s="1" t="str">
        <f>IF([1]Allegations!Q647="","",[1]Allegations!Q647)</f>
        <v>After the workers complained to the Sri Lanka embassy in Kuwait, the embassy intervened to repatriate them. They also requested all Sri Lankan workers abroad to register with the Sri Lanka Bureau of Foreign Employment (SLBFE) when seeking emlpoyment abroad.</v>
      </c>
      <c r="T644" t="str">
        <f t="shared" ref="T644:T646" si="90">IF(OR(ISNUMBER(SEARCH("Contract Substitution",I644)),ISNUMBER(SEARCH("Debt Bondage",I644)),ISNUMBER(SEARCH("Non-payment of Wages",I644)),ISNUMBER(SEARCH("Recruitment Fees",I644)),ISNUMBER(SEARCH("Unfair Dismissal",I644)),ISNUMBER(SEARCH("Very Low Wages",I644))),"x","")</f>
        <v>x</v>
      </c>
      <c r="U644" t="str">
        <f t="shared" ref="U644:U646" si="91">IF(OR(ISNUMBER(SEARCH("Denial of Freedom of Expression/Assembly",I644)),ISNUMBER(SEARCH("Restricted Mobility",I644)),ISNUMBER(SEARCH("Failing to renew visas",I644)),ISNUMBER(SEARCH("Withholding Passports",I644)),ISNUMBER(SEARCH("Imprisonment",I644))),"x","")</f>
        <v/>
      </c>
      <c r="V644" t="str">
        <f t="shared" ref="V644:V646" si="92">IF(OR(ISNUMBER(SEARCH("Health: General (including workplace health &amp; safety)",I644))),"x","")</f>
        <v/>
      </c>
      <c r="W644" t="str">
        <f t="shared" ref="W644:W646" si="93">IF(OR(ISNUMBER(SEARCH("Precarious/unsuitable living conditions",I644)),ISNUMBER(SEARCH("Right to food",I644))),"x","")</f>
        <v/>
      </c>
      <c r="X644" t="str">
        <f t="shared" ref="X644:X646" si="94">IF(OR(ISNUMBER(SEARCH("Beatings &amp; violence",I644)),ISNUMBER(SEARCH("Intimidation &amp; Threats",I644))),"x","")</f>
        <v/>
      </c>
      <c r="Y644" t="str">
        <f t="shared" ref="Y644:Y646" si="95">IF(OR(ISNUMBER(SEARCH("Forced labour &amp; modern slavery",I644)),ISNUMBER(SEARCH("Human Trafficking",I644))),"x","")</f>
        <v/>
      </c>
      <c r="Z644" t="str">
        <f t="shared" ref="Z644:Z646" si="96">IF(OR(ISNUMBER(SEARCH("Injuries",I644))),"x","")</f>
        <v/>
      </c>
      <c r="AA644" s="1" t="str">
        <f t="shared" ref="AA644:AA646" si="97">IF(OR(ISNUMBER(SEARCH("Deaths",I644))),"x","")</f>
        <v/>
      </c>
      <c r="AB644" s="19" t="str">
        <f t="shared" ref="AB644:AB646" si="98">SUBSTITUTE(_xlfn.CONCAT(K644,";",N644,";",IF(O644="","",IF((LEN(O644)-LEN(SUBSTITUTE(O644,";","")))=0,MID(O644,SEARCH(" - ",O644)+3,(LEN(O644)-SEARCH(" - ",O644))-3),IF((LEN(O644)-LEN(SUBSTITUTE(O644,";","")))=1,_xlfn.CONCAT(MID(O644,SEARCH(" - ",O644,1)+3,(SEARCH(";",O644)-1)-(SEARCH(" - ",O644)+3)),";",MID(O644,SEARCH(" - ",O644,SEARCH(";",O644))+3,(LEN(O644)-SEARCH(" - ",O644,SEARCH(";",O644)))-3)),"Multiple")))),";;","")</f>
        <v>Sector not reported/applicable</v>
      </c>
    </row>
    <row r="645" spans="1:28" x14ac:dyDescent="0.25">
      <c r="A645" s="1">
        <f>[1]Allegations!V648</f>
        <v>1979</v>
      </c>
      <c r="B645" t="str">
        <f>IF([1]Allegations!S648="Location unknown","Location unknown",VLOOKUP([1]Allegations!S648,[1]!map_alpha2[#Data],2,FALSE))</f>
        <v>United Arab Emirates</v>
      </c>
      <c r="C645" s="17">
        <f>IF([1]Allegations!U648="","",[1]Allegations!U648)</f>
        <v>43647</v>
      </c>
      <c r="D645" s="18" t="str">
        <f>IF([1]Allegations!B648="","",HYPERLINK([1]Allegations!B648))</f>
        <v>https://www.business-humanrights.org/en/latest-news/uae-unpaid-workers-receive-wages-after-intervention-of-mobile-labour-court/</v>
      </c>
      <c r="E645" t="str">
        <f>IF([1]Allegations!M648="","",[1]Allegations!M648)</f>
        <v>News outlet</v>
      </c>
      <c r="F645" t="str">
        <f>IF([1]Allegations!L648="","",[1]Allegations!L648)</f>
        <v>Migrant &amp; immigrant workers (Unknown Number - Unknown Location - Unknown Sector)</v>
      </c>
      <c r="G645" t="str">
        <f>IF([1]Allegations!T648="","",[1]Allegations!T648)</f>
        <v>Number unknown</v>
      </c>
      <c r="H645" t="str">
        <f>IF([1]Allegations!X648="","",[1]Allegations!X648)</f>
        <v>An undisclosed number of workers complained to the Abu Dhabi Judicial Department regarding unpaid wages. Neither the nationality of the workers nor the sector were disclosed.</v>
      </c>
      <c r="I645" s="1" t="str">
        <f>IF([1]Allegations!K648="","",[1]Allegations!K648)</f>
        <v>Non-payment of Wages</v>
      </c>
      <c r="J645" t="str">
        <f>IF([1]Allegations!C648="","",[1]Allegations!C648)</f>
        <v/>
      </c>
      <c r="K645" t="str">
        <f>IF([1]Allegations!F648="","",[1]Allegations!F648)</f>
        <v/>
      </c>
      <c r="L645" t="str">
        <f>IF([1]Allegations!G648="","",[1]Allegations!G648)</f>
        <v/>
      </c>
      <c r="M645" t="str">
        <f>IF([1]Allegations!H648="","",[1]Allegations!H648)</f>
        <v/>
      </c>
      <c r="N645" t="str">
        <f>IF([1]Allegations!I648="","",[1]Allegations!I648)</f>
        <v/>
      </c>
      <c r="O645" s="1" t="str">
        <f>IF([1]Allegations!J648="","",[1]Allegations!J648)</f>
        <v>Not Reported (Employer - Sector not reported/applicable)</v>
      </c>
      <c r="P645" t="str">
        <f>IF([1]Allegations!N648="","",[1]Allegations!N648)</f>
        <v>No</v>
      </c>
      <c r="Q645" t="str">
        <f>IF([1]Allegations!O648="","",[1]Allegations!O648)</f>
        <v/>
      </c>
      <c r="R645" s="18" t="str">
        <f>IF(AND([1]Allegations!R648="",[1]Allegations!P648=""),"",IF(AND(NOT([1]Allegations!R648=""),[1]Allegations!P648=""),HYPERLINK([1]Allegations!R648),HYPERLINK([1]Allegations!P648)))</f>
        <v/>
      </c>
      <c r="S645" s="1" t="str">
        <f>IF([1]Allegations!Q648="","",[1]Allegations!Q648)</f>
        <v xml:space="preserve">The Abu Dhabi Judicial Department dispatched a mobile court to the workers' accommodation which convened government officials, including those from the Abu Dhabi Labour Court where the Court resolved the collective dispute. The Court ordered the employer to pay workers' delayed salaries immediately. It is unclear whether the ruling has been enforced. </v>
      </c>
      <c r="T645" t="str">
        <f t="shared" si="90"/>
        <v>x</v>
      </c>
      <c r="U645" t="str">
        <f t="shared" si="91"/>
        <v/>
      </c>
      <c r="V645" t="str">
        <f t="shared" si="92"/>
        <v/>
      </c>
      <c r="W645" t="str">
        <f t="shared" si="93"/>
        <v/>
      </c>
      <c r="X645" t="str">
        <f t="shared" si="94"/>
        <v/>
      </c>
      <c r="Y645" t="str">
        <f t="shared" si="95"/>
        <v/>
      </c>
      <c r="Z645" t="str">
        <f t="shared" si="96"/>
        <v/>
      </c>
      <c r="AA645" s="1" t="str">
        <f t="shared" si="97"/>
        <v/>
      </c>
      <c r="AB645" s="19" t="str">
        <f t="shared" si="98"/>
        <v>Sector not reported/applicable</v>
      </c>
    </row>
    <row r="646" spans="1:28" x14ac:dyDescent="0.25">
      <c r="A646" s="1">
        <f>[1]Allegations!V649</f>
        <v>1977</v>
      </c>
      <c r="B646" t="str">
        <f>IF([1]Allegations!S649="Location unknown","Location unknown",VLOOKUP([1]Allegations!S649,[1]!map_alpha2[#Data],2,FALSE))</f>
        <v>United Arab Emirates</v>
      </c>
      <c r="C646" s="17">
        <f>IF([1]Allegations!U649="","",[1]Allegations!U649)</f>
        <v>43326</v>
      </c>
      <c r="D646" s="18" t="str">
        <f>IF([1]Allegations!B649="","",HYPERLINK([1]Allegations!B649))</f>
        <v>https://www.business-humanrights.org/en/latest-news/uae-two-workers-burned-to-death-after-falling-into-aluminium-furnace-company-launches-investigation/</v>
      </c>
      <c r="E646" t="str">
        <f>IF([1]Allegations!M649="","",[1]Allegations!M649)</f>
        <v>News outlet</v>
      </c>
      <c r="F646" t="str">
        <f>IF([1]Allegations!L649="","",[1]Allegations!L649)</f>
        <v>Migrant &amp; immigrant workers (2 - Unknown Location - Metals &amp; steel)</v>
      </c>
      <c r="G646">
        <f>IF([1]Allegations!T649="","",[1]Allegations!T649)</f>
        <v>2</v>
      </c>
      <c r="H646" t="str">
        <f>IF([1]Allegations!X649="","",[1]Allegations!X649)</f>
        <v>Two workers at an aluminium factory site belonging to Emirates Global Aluminium were pushed into a furnace when bricks collapsed onto of them, trapping them inside. The company's emergency procedures were immediately triggered and it stated it had launched an investigation.</v>
      </c>
      <c r="I646" s="1" t="str">
        <f>IF([1]Allegations!K649="","",[1]Allegations!K649)</f>
        <v>Deaths;Health: General (including workplace health &amp; safety)</v>
      </c>
      <c r="J646" t="str">
        <f>IF([1]Allegations!C649="","",[1]Allegations!C649)</f>
        <v>Emirates Global Aluminium (Employer)</v>
      </c>
      <c r="K646" t="str">
        <f>IF([1]Allegations!F649="","",[1]Allegations!F649)</f>
        <v>Construction &amp; building materials: General</v>
      </c>
      <c r="L646" t="str">
        <f>IF([1]Allegations!G649="","",[1]Allegations!G649)</f>
        <v/>
      </c>
      <c r="M646" t="str">
        <f>IF([1]Allegations!H649="","",[1]Allegations!H649)</f>
        <v/>
      </c>
      <c r="N646" t="str">
        <f>IF([1]Allegations!I649="","",[1]Allegations!I649)</f>
        <v/>
      </c>
      <c r="O646" s="1" t="str">
        <f>IF([1]Allegations!J649="","",[1]Allegations!J649)</f>
        <v/>
      </c>
      <c r="P646" t="str">
        <f>IF([1]Allegations!N649="","",[1]Allegations!N649)</f>
        <v>No</v>
      </c>
      <c r="Q646" t="str">
        <f>IF([1]Allegations!O649="","",[1]Allegations!O649)</f>
        <v/>
      </c>
      <c r="R646" s="18" t="str">
        <f>IF(AND([1]Allegations!R649="",[1]Allegations!P649=""),"",IF(AND(NOT([1]Allegations!R649=""),[1]Allegations!P649=""),HYPERLINK([1]Allegations!R649),HYPERLINK([1]Allegations!P649)))</f>
        <v/>
      </c>
      <c r="S646" s="1" t="str">
        <f>IF([1]Allegations!Q649="","",[1]Allegations!Q649)</f>
        <v>A police investigation into the deaths took place; the company also said it was investigating.</v>
      </c>
      <c r="T646" t="str">
        <f t="shared" si="90"/>
        <v/>
      </c>
      <c r="U646" t="str">
        <f t="shared" si="91"/>
        <v/>
      </c>
      <c r="V646" t="str">
        <f t="shared" si="92"/>
        <v>x</v>
      </c>
      <c r="W646" t="str">
        <f t="shared" si="93"/>
        <v/>
      </c>
      <c r="X646" t="str">
        <f t="shared" si="94"/>
        <v/>
      </c>
      <c r="Y646" t="str">
        <f t="shared" si="95"/>
        <v/>
      </c>
      <c r="Z646" t="str">
        <f t="shared" si="96"/>
        <v/>
      </c>
      <c r="AA646" s="1" t="str">
        <f t="shared" si="97"/>
        <v>x</v>
      </c>
      <c r="AB646" s="19" t="str">
        <f t="shared" si="98"/>
        <v>Construction &amp; building materials: General</v>
      </c>
    </row>
  </sheetData>
  <mergeCells count="4">
    <mergeCell ref="B1:I1"/>
    <mergeCell ref="J1:O1"/>
    <mergeCell ref="P1:S1"/>
    <mergeCell ref="T1:A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Archer</dc:creator>
  <cp:lastModifiedBy>Isobel Archer</cp:lastModifiedBy>
  <dcterms:created xsi:type="dcterms:W3CDTF">2022-07-08T15:35:18Z</dcterms:created>
  <dcterms:modified xsi:type="dcterms:W3CDTF">2022-07-08T15:36:29Z</dcterms:modified>
</cp:coreProperties>
</file>